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tabRatio="641" activeTab="3"/>
  </bookViews>
  <sheets>
    <sheet name="Presentation" sheetId="1" r:id="rId1"/>
    <sheet name="Core Cost Parameters" sheetId="2" r:id="rId2"/>
    <sheet name="Costs Estimates" sheetId="3" r:id="rId3"/>
    <sheet name="Raw Data" sheetId="4" r:id="rId4"/>
  </sheets>
  <externalReferences>
    <externalReference r:id="rId7"/>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sharedStrings.xml><?xml version="1.0" encoding="utf-8"?>
<sst xmlns="http://schemas.openxmlformats.org/spreadsheetml/2006/main" count="244" uniqueCount="66">
  <si>
    <t>Go back</t>
  </si>
  <si>
    <t>Go to Raw Data</t>
  </si>
  <si>
    <t>Go to Core Cost Parameters</t>
  </si>
  <si>
    <t>Go to Cost Estimates</t>
  </si>
  <si>
    <t>Back to Presentation</t>
  </si>
  <si>
    <t>Source: Authors own calculations</t>
  </si>
  <si>
    <t>Total</t>
  </si>
  <si>
    <t>Rural</t>
  </si>
  <si>
    <t>-</t>
  </si>
  <si>
    <t>Coûts différentiels pour les apprenants ruraux (+)</t>
  </si>
  <si>
    <t>Variante Standard</t>
  </si>
  <si>
    <t>Nombre de programmes par enseignant/an</t>
  </si>
  <si>
    <t>Taille du groupe</t>
  </si>
  <si>
    <t>Variante Intersectorielle Coûts Unitaires</t>
  </si>
  <si>
    <t>Variante Volontariat Coûts Unitaires</t>
  </si>
  <si>
    <t>Coûts différentiels pour les apprenants urbains (-)</t>
  </si>
  <si>
    <t>Brésil</t>
  </si>
  <si>
    <t>Sud-Est</t>
  </si>
  <si>
    <t>Sud</t>
  </si>
  <si>
    <t>Nord</t>
  </si>
  <si>
    <t>Nord-Est</t>
  </si>
  <si>
    <t>Centre Ouest</t>
  </si>
  <si>
    <t>Région</t>
  </si>
  <si>
    <t>15 à 24</t>
  </si>
  <si>
    <t>25 à 34</t>
  </si>
  <si>
    <t>35 à 44</t>
  </si>
  <si>
    <t>45 à 54</t>
  </si>
  <si>
    <t>55 à 64</t>
  </si>
  <si>
    <t>Groupe d'âge</t>
  </si>
  <si>
    <t>Source : Les propres calculs des auteurs</t>
  </si>
  <si>
    <t>Back à Presentation</t>
  </si>
  <si>
    <t>15 à 64</t>
  </si>
  <si>
    <t>Groupes d'âge</t>
  </si>
  <si>
    <t>Groupe d'âges</t>
  </si>
  <si>
    <t>Estimations de coûts pour les programmes d'alphabétisation par variante, région, groupe d'âge et par zones de résidence</t>
  </si>
  <si>
    <t>Variante Standard (Brésil)</t>
  </si>
  <si>
    <t>Coûts en US$ prix 2004 zones urbaines</t>
  </si>
  <si>
    <t>Coûts en US$ prix 2004 zones rurales</t>
  </si>
  <si>
    <r>
      <t xml:space="preserve">Coûts en US$ prix 2004 </t>
    </r>
    <r>
      <rPr>
        <b/>
        <sz val="10"/>
        <rFont val="Arial"/>
        <family val="2"/>
      </rPr>
      <t>(urbain + rural)</t>
    </r>
  </si>
  <si>
    <t>Variante Intersectorielle (Brésil)</t>
  </si>
  <si>
    <t>Go à Coûts Estimates (Standard Variant)</t>
  </si>
  <si>
    <t>Go à Coûts Estimates (Cross-Secàral Variant)</t>
  </si>
  <si>
    <t>Go à Coûts Estimates (Volunteering Variant)</t>
  </si>
  <si>
    <t>Go à Core Coûts Parameters</t>
  </si>
  <si>
    <t>Nombre de personnes illettrées en zones urbaines</t>
  </si>
  <si>
    <t>Femmes</t>
  </si>
  <si>
    <t>Hommes</t>
  </si>
  <si>
    <t>Urbain</t>
  </si>
  <si>
    <t>Sexe</t>
  </si>
  <si>
    <t>Nombre de personnes illettrées dans des zones rurales</t>
  </si>
  <si>
    <t>Lieu</t>
  </si>
  <si>
    <t>Source : IBGE, Censo Demográfico de 2000 (www.ibge.gov.br)</t>
  </si>
  <si>
    <t>Principaux paramètres de coûts (CCP)</t>
  </si>
  <si>
    <t>Ratio salaires/total des coûts</t>
  </si>
  <si>
    <t>Variante Standard Coûts Unitaires</t>
  </si>
  <si>
    <t>Variante Volontariat (Brésil)</t>
  </si>
  <si>
    <t>Go à Core Cost Parameters</t>
  </si>
  <si>
    <t>Go à Cost Estimates</t>
  </si>
  <si>
    <t>Nombre total de personnes illettrées (urbain + rural)</t>
  </si>
  <si>
    <t>Coûts supplémentaires dus à l'âge</t>
  </si>
  <si>
    <t>Durée de l'instruction (heures/an)</t>
  </si>
  <si>
    <t>Taux d'adultes illettrés de 15 ans et plus par sexe et lieu, 2001 .</t>
  </si>
  <si>
    <r>
      <t>Coûts en US</t>
    </r>
    <r>
      <rPr>
        <sz val="10"/>
        <color indexed="8"/>
        <rFont val="Arial"/>
        <family val="2"/>
      </rPr>
      <t>$ prix</t>
    </r>
    <r>
      <rPr>
        <sz val="10"/>
        <rFont val="Arial"/>
        <family val="0"/>
      </rPr>
      <t xml:space="preserve"> 2004 zones rurales urbaines</t>
    </r>
  </si>
  <si>
    <t>Nombre d'adultes analphabètes de 15 à 64 ans par région, groupe d'âge et zone, 2000  (IBGE - Censo Demográfico)</t>
  </si>
  <si>
    <t>PIB par habitant US$ 2004</t>
  </si>
  <si>
    <r>
      <t xml:space="preserve">Salaire pour les facilitateurs (x </t>
    </r>
    <r>
      <rPr>
        <sz val="10"/>
        <rFont val="Arial"/>
        <family val="0"/>
      </rPr>
      <t>PIB pc)</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</si>
</sst>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_ [$€-2]\ * #,##0.00_ ;_ [$€-2]\ * \-#,##0.00_ ;_ [$€-2]\ * &quot;-&quot;??_ "/>
    <numFmt numFmtId="170" formatCode="0.0%"/>
    <numFmt numFmtId="171" formatCode="0.000"/>
    <numFmt numFmtId="172" formatCode="_(&quot;$&quot;* #,##0_);_(&quot;$&quot;* \(#,##0\);_(&quot;$&quot;* &quot;-&quot;_);_(@_)"/>
    <numFmt numFmtId="173" formatCode="_(* #,##0_);_(* \(#,##0\);_(* &quot;-&quot;_);_(@_)"/>
  </numFmts>
  <fonts count="21">
    <font>
      <sz val="10"/>
      <name val="Arial"/>
      <family val="0"/>
    </font>
    <font>
      <u val="single"/>
      <sz val="10"/>
      <color indexed="12"/>
      <name val="Arial"/>
      <family val="0"/>
    </font>
    <font>
      <u val="single"/>
      <sz val="10"/>
      <color indexed="36"/>
      <name val="Arial"/>
      <family val="0"/>
    </font>
    <font>
      <b/>
      <sz val="10"/>
      <name val="Arial"/>
      <family val="2"/>
    </font>
    <font>
      <b/>
      <sz val="10"/>
      <color indexed="14"/>
      <name val="Arial"/>
      <family val="2"/>
    </font>
    <font>
      <sz val="10"/>
      <color indexed="10"/>
      <name val="Arial"/>
      <family val="0"/>
    </font>
    <font>
      <sz val="8"/>
      <name val="Arial"/>
      <family val="0"/>
    </font>
    <font>
      <sz val="10"/>
      <name val="Times New Roman"/>
      <family val="1"/>
    </font>
    <font>
      <b/>
      <sz val="10"/>
      <name val="Times New Roman"/>
      <family val="1"/>
    </font>
    <font>
      <b/>
      <sz val="12"/>
      <name val="Arial"/>
      <family val="2"/>
    </font>
    <font>
      <b/>
      <sz val="14"/>
      <name val="Arial"/>
      <family val="2"/>
    </font>
    <font>
      <u val="single"/>
      <sz val="12"/>
      <color indexed="12"/>
      <name val="Arial"/>
      <family val="0"/>
    </font>
    <font>
      <vertAlign val="superscript"/>
      <sz val="11"/>
      <name val="Arial"/>
      <family val="2"/>
    </font>
    <font>
      <sz val="12"/>
      <name val="Arial"/>
      <family val="0"/>
    </font>
    <font>
      <b/>
      <sz val="12"/>
      <color indexed="48"/>
      <name val="Arial"/>
      <family val="2"/>
    </font>
    <font>
      <b/>
      <sz val="11"/>
      <name val="Arial"/>
      <family val="2"/>
    </font>
    <font>
      <sz val="11"/>
      <name val="Arial"/>
      <family val="2"/>
    </font>
    <font>
      <u val="single"/>
      <sz val="11"/>
      <color indexed="12"/>
      <name val="Arial"/>
      <family val="2"/>
    </font>
    <font>
      <sz val="11"/>
      <color indexed="12"/>
      <name val="Arial"/>
      <family val="2"/>
    </font>
    <font>
      <sz val="10"/>
      <color indexed="8"/>
      <name val="Arial"/>
      <family val="2"/>
    </font>
    <font>
      <b/>
      <sz val="12"/>
      <color indexed="8"/>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1" fontId="1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10"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horizontal="center"/>
    </xf>
    <xf numFmtId="0" fontId="3" fillId="2" borderId="6" xfId="0" applyFont="1" applyFill="1" applyBorder="1" applyAlignment="1">
      <alignment horizontal="center"/>
    </xf>
    <xf numFmtId="0" fontId="7" fillId="2" borderId="6" xfId="0" applyFont="1" applyFill="1" applyBorder="1" applyAlignment="1">
      <alignment/>
    </xf>
    <xf numFmtId="3" fontId="3" fillId="2" borderId="6" xfId="0" applyNumberFormat="1" applyFont="1" applyFill="1" applyBorder="1" applyAlignment="1">
      <alignment/>
    </xf>
    <xf numFmtId="3" fontId="0" fillId="2" borderId="6" xfId="0" applyNumberFormat="1" applyFill="1" applyBorder="1" applyAlignment="1">
      <alignment/>
    </xf>
    <xf numFmtId="0" fontId="8" fillId="2" borderId="6" xfId="0" applyFont="1" applyFill="1" applyBorder="1" applyAlignment="1">
      <alignment/>
    </xf>
    <xf numFmtId="3" fontId="3" fillId="2" borderId="6" xfId="0" applyNumberFormat="1" applyFont="1" applyFill="1" applyBorder="1" applyAlignment="1">
      <alignment/>
    </xf>
    <xf numFmtId="3" fontId="0" fillId="2" borderId="0" xfId="0" applyNumberFormat="1"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11" fillId="2" borderId="2" xfId="24" applyFont="1" applyFill="1" applyBorder="1" applyAlignment="1">
      <alignment/>
    </xf>
    <xf numFmtId="0" fontId="13" fillId="2" borderId="2" xfId="0" applyFont="1" applyFill="1" applyBorder="1" applyAlignment="1">
      <alignment/>
    </xf>
    <xf numFmtId="0" fontId="0" fillId="2" borderId="0" xfId="0" applyFill="1" applyAlignment="1">
      <alignment/>
    </xf>
    <xf numFmtId="0" fontId="3" fillId="2" borderId="0" xfId="0" applyFont="1" applyFill="1" applyAlignment="1">
      <alignment/>
    </xf>
    <xf numFmtId="9" fontId="5" fillId="2" borderId="10" xfId="25" applyFont="1" applyFill="1" applyBorder="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vertical="center" wrapText="1"/>
    </xf>
    <xf numFmtId="0" fontId="5" fillId="2" borderId="10" xfId="0" applyFont="1" applyFill="1" applyBorder="1" applyAlignment="1">
      <alignment/>
    </xf>
    <xf numFmtId="168" fontId="5" fillId="2" borderId="0" xfId="0" applyNumberFormat="1" applyFont="1" applyFill="1" applyAlignment="1">
      <alignment/>
    </xf>
    <xf numFmtId="9" fontId="5" fillId="2" borderId="0" xfId="0" applyNumberFormat="1" applyFont="1" applyFill="1" applyAlignment="1">
      <alignment/>
    </xf>
    <xf numFmtId="0" fontId="0" fillId="2" borderId="0" xfId="0" applyFill="1" applyAlignment="1">
      <alignment wrapText="1"/>
    </xf>
    <xf numFmtId="168" fontId="5" fillId="2" borderId="10" xfId="0" applyNumberFormat="1" applyFont="1" applyFill="1" applyBorder="1" applyAlignment="1">
      <alignment/>
    </xf>
    <xf numFmtId="171" fontId="0" fillId="2" borderId="0" xfId="0" applyNumberFormat="1" applyFill="1" applyAlignment="1">
      <alignment/>
    </xf>
    <xf numFmtId="9" fontId="5" fillId="2" borderId="10" xfId="0" applyNumberFormat="1" applyFont="1" applyFill="1" applyBorder="1" applyAlignment="1">
      <alignment/>
    </xf>
    <xf numFmtId="3" fontId="14" fillId="2" borderId="0" xfId="25" applyNumberFormat="1" applyFont="1" applyFill="1" applyBorder="1" applyAlignment="1">
      <alignment/>
    </xf>
    <xf numFmtId="1" fontId="14" fillId="2" borderId="0" xfId="0" applyNumberFormat="1" applyFont="1" applyFill="1" applyAlignment="1">
      <alignment horizontal="right"/>
    </xf>
    <xf numFmtId="0" fontId="0" fillId="2" borderId="0" xfId="0" applyFill="1" applyAlignment="1">
      <alignment horizontal="right"/>
    </xf>
    <xf numFmtId="9" fontId="0" fillId="2" borderId="0" xfId="25" applyFill="1" applyAlignment="1">
      <alignment/>
    </xf>
    <xf numFmtId="170" fontId="0" fillId="2" borderId="0" xfId="25" applyNumberFormat="1" applyFill="1" applyAlignment="1">
      <alignment/>
    </xf>
    <xf numFmtId="0" fontId="11" fillId="2" borderId="0" xfId="24" applyFont="1" applyFill="1" applyAlignment="1">
      <alignment/>
    </xf>
    <xf numFmtId="0" fontId="13" fillId="2" borderId="0" xfId="0" applyFont="1" applyFill="1" applyAlignment="1">
      <alignment/>
    </xf>
    <xf numFmtId="3" fontId="7" fillId="2" borderId="0" xfId="0" applyNumberFormat="1" applyFont="1" applyFill="1" applyBorder="1" applyAlignment="1">
      <alignment horizontal="right"/>
    </xf>
    <xf numFmtId="9" fontId="0" fillId="2" borderId="0" xfId="25" applyFill="1" applyBorder="1" applyAlignment="1">
      <alignment/>
    </xf>
    <xf numFmtId="10" fontId="0" fillId="2" borderId="0" xfId="25" applyNumberFormat="1" applyFill="1" applyBorder="1" applyAlignment="1">
      <alignment/>
    </xf>
    <xf numFmtId="3" fontId="13" fillId="2" borderId="0" xfId="0" applyNumberFormat="1" applyFont="1" applyFill="1" applyBorder="1" applyAlignment="1">
      <alignment horizontal="right" wrapText="1"/>
    </xf>
    <xf numFmtId="0" fontId="11" fillId="2" borderId="0" xfId="24" applyFont="1" applyFill="1" applyBorder="1" applyAlignment="1">
      <alignment/>
    </xf>
    <xf numFmtId="0" fontId="9" fillId="2" borderId="0" xfId="0" applyFont="1" applyFill="1" applyBorder="1" applyAlignment="1">
      <alignment/>
    </xf>
    <xf numFmtId="0" fontId="13" fillId="2" borderId="0" xfId="0" applyFont="1" applyFill="1" applyBorder="1" applyAlignment="1">
      <alignment horizontal="left"/>
    </xf>
    <xf numFmtId="0" fontId="0" fillId="2" borderId="0" xfId="0" applyFill="1" applyBorder="1" applyAlignment="1">
      <alignment horizontal="left"/>
    </xf>
    <xf numFmtId="0" fontId="13" fillId="2" borderId="0" xfId="0" applyFont="1" applyFill="1" applyBorder="1" applyAlignment="1">
      <alignment/>
    </xf>
    <xf numFmtId="0" fontId="3" fillId="2" borderId="6" xfId="0" applyFont="1" applyFill="1" applyBorder="1" applyAlignment="1">
      <alignment/>
    </xf>
    <xf numFmtId="0" fontId="0" fillId="2" borderId="6" xfId="0" applyFill="1" applyBorder="1" applyAlignment="1">
      <alignment/>
    </xf>
    <xf numFmtId="3" fontId="3" fillId="2" borderId="0" xfId="0" applyNumberFormat="1" applyFont="1" applyFill="1" applyBorder="1" applyAlignment="1">
      <alignment/>
    </xf>
    <xf numFmtId="3" fontId="3" fillId="2" borderId="0" xfId="0" applyNumberFormat="1" applyFont="1" applyFill="1" applyBorder="1" applyAlignment="1">
      <alignment/>
    </xf>
    <xf numFmtId="0" fontId="7" fillId="0" borderId="0" xfId="0" applyFont="1" applyAlignment="1">
      <alignment/>
    </xf>
    <xf numFmtId="0" fontId="7" fillId="2" borderId="0" xfId="0" applyFont="1" applyFill="1" applyBorder="1" applyAlignment="1">
      <alignment/>
    </xf>
    <xf numFmtId="0" fontId="13" fillId="2" borderId="0" xfId="0" applyFont="1" applyFill="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168" fontId="0" fillId="2" borderId="11" xfId="0" applyNumberFormat="1" applyFill="1" applyBorder="1" applyAlignment="1">
      <alignment horizontal="right"/>
    </xf>
    <xf numFmtId="168" fontId="0" fillId="2" borderId="12" xfId="0" applyNumberFormat="1" applyFill="1" applyBorder="1" applyAlignment="1">
      <alignment horizontal="right"/>
    </xf>
    <xf numFmtId="168" fontId="0" fillId="2" borderId="13" xfId="0" applyNumberFormat="1" applyFill="1" applyBorder="1" applyAlignment="1">
      <alignment horizontal="right"/>
    </xf>
    <xf numFmtId="168" fontId="3" fillId="2" borderId="6" xfId="0" applyNumberFormat="1" applyFont="1" applyFill="1" applyBorder="1" applyAlignment="1">
      <alignment horizontal="right"/>
    </xf>
    <xf numFmtId="4" fontId="3" fillId="2" borderId="0" xfId="0" applyNumberFormat="1" applyFont="1" applyFill="1" applyBorder="1" applyAlignment="1">
      <alignment/>
    </xf>
    <xf numFmtId="0" fontId="20" fillId="2" borderId="0" xfId="0" applyFont="1" applyFill="1" applyAlignment="1">
      <alignment/>
    </xf>
    <xf numFmtId="0" fontId="11" fillId="2" borderId="0" xfId="24" applyFont="1" applyFill="1" applyBorder="1" applyAlignment="1">
      <alignment horizontal="left"/>
    </xf>
    <xf numFmtId="0" fontId="11" fillId="2" borderId="0" xfId="24" applyFont="1" applyFill="1" applyAlignment="1">
      <alignment horizontal="left"/>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6" xfId="0" applyFill="1" applyBorder="1" applyAlignment="1">
      <alignment horizont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2" borderId="13" xfId="0" applyFont="1" applyFill="1" applyBorder="1" applyAlignment="1">
      <alignment horizontal="left" vertical="center"/>
    </xf>
    <xf numFmtId="0" fontId="3" fillId="2" borderId="6" xfId="0" applyFont="1" applyFill="1" applyBorder="1" applyAlignment="1">
      <alignment horizontal="center"/>
    </xf>
    <xf numFmtId="0" fontId="9" fillId="2" borderId="0" xfId="0" applyFont="1" applyFill="1" applyBorder="1" applyAlignment="1">
      <alignment horizontal="center" vertical="center" wrapText="1"/>
    </xf>
    <xf numFmtId="0" fontId="3" fillId="2" borderId="12" xfId="0" applyFont="1" applyFill="1" applyBorder="1" applyAlignment="1">
      <alignment horizontal="left" vertical="center"/>
    </xf>
  </cellXfs>
  <cellStyles count="12">
    <cellStyle name="Normal" xfId="0"/>
    <cellStyle name="Comma" xfId="15"/>
    <cellStyle name="Comma [0]" xfId="16"/>
    <cellStyle name="Comma [0]" xfId="17"/>
    <cellStyle name="Currency" xfId="18"/>
    <cellStyle name="Currency [0]" xfId="19"/>
    <cellStyle name="Currency [0]" xfId="20"/>
    <cellStyle name="Euro" xfId="21"/>
    <cellStyle name="Followed Hyperlink" xfId="22"/>
    <cellStyle name="Footnote"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9</xdr:col>
      <xdr:colOff>57150</xdr:colOff>
      <xdr:row>17</xdr:row>
      <xdr:rowOff>19050</xdr:rowOff>
    </xdr:to>
    <xdr:sp>
      <xdr:nvSpPr>
        <xdr:cNvPr id="1" name="TextBox 1"/>
        <xdr:cNvSpPr txBox="1">
          <a:spLocks noChangeArrowheads="1"/>
        </xdr:cNvSpPr>
      </xdr:nvSpPr>
      <xdr:spPr>
        <a:xfrm>
          <a:off x="66675" y="66675"/>
          <a:ext cx="8372475"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Guide de l'utilisateur</a:t>
          </a:r>
          <a:r>
            <a:rPr lang="en-US" cap="none" sz="1100" b="0" i="0" u="none" baseline="0">
              <a:latin typeface="Arial"/>
              <a:ea typeface="Arial"/>
              <a:cs typeface="Arial"/>
            </a:rPr>
            <a:t>
Le modèle d'estimation est très facile à utiliser et a été conçu pour permettre aux lecteurs de modifier les principaux paramètres et d'observer l'impact de cette démarche sur les résultats définitifs 
Pour effectuer cette opération, nous vous prions de bien vouloir suivre les instructions suivantes :
1) Pour voir les paramètres, cliquez sur le lien </a:t>
          </a:r>
          <a:r>
            <a:rPr lang="en-US" cap="none" sz="1100" b="0" i="0" u="sng" baseline="0">
              <a:solidFill>
                <a:srgbClr val="0000FF"/>
              </a:solidFill>
              <a:latin typeface="Arial"/>
              <a:ea typeface="Arial"/>
              <a:cs typeface="Arial"/>
            </a:rPr>
            <a:t>‘Go to Core Cost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en bas. Vous pouvez toujours retourner à cette page en cliquant sur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Vous avez ensuite le choix de modifier tous les paramètres apparaissant en rouge.
3) Tous les chiffres peuvent être modifiés en entrant la valeur souhaitée (il n'est pas nécessaire d'effacer au préalable l'ancienne valeur)
4) Ces modifications ont un impact immédiat sur les résultats 
5) Pour voir comment les résultats changent en termes d'estimations des coûts, cliquez sur </a:t>
          </a:r>
          <a:r>
            <a:rPr lang="en-US" cap="none" sz="1100" b="0" i="0" u="sng" baseline="0">
              <a:solidFill>
                <a:srgbClr val="0000FF"/>
              </a:solidFill>
              <a:latin typeface="Arial"/>
              <a:ea typeface="Arial"/>
              <a:cs typeface="Arial"/>
            </a:rPr>
            <a:t>Go to Cost Estimates</a:t>
          </a:r>
          <a:r>
            <a:rPr lang="en-US" cap="none" sz="1100" b="0" i="0" u="none" baseline="0">
              <a:latin typeface="Arial"/>
              <a:ea typeface="Arial"/>
              <a:cs typeface="Arial"/>
            </a:rPr>
            <a:t>. Ces résultats sont prêts à l'impression selon la variante. 
8) Le dernier sous-fichier ´données brutes</a:t>
          </a:r>
          <a:r>
            <a:rPr lang="en-US" cap="none" sz="1100" b="0" i="0" u="none" baseline="0">
              <a:latin typeface="Arial"/>
              <a:ea typeface="Arial"/>
              <a:cs typeface="Arial"/>
            </a:rPr>
            <a:t>´ a valeur d'information et contient le nombre d'analphabètes par groupe d'âge et par région. Vous pouvez accéder aux données en cliquant sur </a:t>
          </a:r>
          <a:r>
            <a:rPr lang="en-US" cap="none" sz="1100" b="0" i="0" u="sng" baseline="0">
              <a:solidFill>
                <a:srgbClr val="0000FF"/>
              </a:solidFill>
              <a:latin typeface="Arial"/>
              <a:ea typeface="Arial"/>
              <a:cs typeface="Arial"/>
            </a:rPr>
            <a:t>Go to Raw Data</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Documents%20and%20Settings\Eigenaar\Local%20Settings\Temporary%20Internet%20Files\Content.IE5\O3QU4C04\costingBrazil.xls#'Costs%20estimates'!D9" TargetMode="External" /><Relationship Id="rId2" Type="http://schemas.openxmlformats.org/officeDocument/2006/relationships/hyperlink" Target="file://C:\Documents%20and%20Settings\Documents%20and%20Settings\Eigenaar\Local%20Settings\Temporary%20Internet%20Files\Content.IE5\O3QU4C04\costingBrazil.xls#'Costs%20estimates'!d67" TargetMode="External" /><Relationship Id="rId3" Type="http://schemas.openxmlformats.org/officeDocument/2006/relationships/hyperlink" Target="file://C:\Documents%20and%20Settings\Documents%20and%20Settings\Eigenaar\Local%20Settings\Temporary%20Internet%20Files\Content.IE5\O3QU4C04\costingBrazil.xls#'Costs%20estimates'!d102" TargetMode="External" /><Relationship Id="rId4" Type="http://schemas.openxmlformats.org/officeDocument/2006/relationships/hyperlink" Target="file://C:\Documents%20and%20Settings\Documents%20and%20Settings\Eigenaar\Local%20Settings\Temporary%20Internet%20Files\Content.IE5\O3QU4C04\costingBrazil.xls#Presentation!A19" TargetMode="External" /><Relationship Id="rId5" Type="http://schemas.openxmlformats.org/officeDocument/2006/relationships/hyperlink" Target="file://C:\Documents%20and%20Settings\Documents%20and%20Settings\Eigenaar\Local%20Settings\Temporary%20Internet%20Files\Content.IE5\O3QU4C04\costingBrazil.xls#'Core%20Cost%20Parameters'!A1"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C:\Documents%20and%20Settings\Documents%20and%20Settings\Eigenaar\Local%20Settings\Temporary%20Internet%20Files\Content.IE5\O3QU4C04\costingBrazil.xls#Presentation!A19" TargetMode="External" /><Relationship Id="rId2" Type="http://schemas.openxmlformats.org/officeDocument/2006/relationships/hyperlink" Target="file://C:\Documents%20and%20Settings\Documents%20and%20Settings\Eigenaar\Local%20Settings\Temporary%20Internet%20Files\Content.IE5\O3QU4C04\costingBrazil.xls#'Core%20Cost%20Parameters'!A1" TargetMode="External" /><Relationship Id="rId3" Type="http://schemas.openxmlformats.org/officeDocument/2006/relationships/hyperlink" Target="file://C:\Documents%20and%20Settings\Documents%20and%20Settings\Eigenaar\Local%20Settings\Temporary%20Internet%20Files\Content.IE5\O3QU4C04\costingBrazil.xls#'Costs%20estimates'!b1"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85" zoomScaleNormal="85" workbookViewId="0" topLeftCell="A1">
      <selection activeCell="O7" sqref="O7"/>
    </sheetView>
  </sheetViews>
  <sheetFormatPr defaultColWidth="9.140625" defaultRowHeight="12.75"/>
  <cols>
    <col min="1" max="1" width="34.28125" style="0" customWidth="1"/>
    <col min="2" max="16384" width="11.421875" style="0" customWidth="1"/>
  </cols>
  <sheetData>
    <row r="1" spans="1:10" ht="12.75">
      <c r="A1" s="22"/>
      <c r="B1" s="22"/>
      <c r="C1" s="22"/>
      <c r="D1" s="22"/>
      <c r="E1" s="22"/>
      <c r="F1" s="22"/>
      <c r="G1" s="22"/>
      <c r="H1" s="22"/>
      <c r="I1" s="22"/>
      <c r="J1" s="22"/>
    </row>
    <row r="2" spans="1:10" ht="12.75">
      <c r="A2" s="22"/>
      <c r="B2" s="22"/>
      <c r="C2" s="22"/>
      <c r="D2" s="22"/>
      <c r="E2" s="22"/>
      <c r="F2" s="22"/>
      <c r="G2" s="22"/>
      <c r="H2" s="22"/>
      <c r="I2" s="22"/>
      <c r="J2" s="22"/>
    </row>
    <row r="3" spans="1:10" ht="12.75">
      <c r="A3" s="22"/>
      <c r="B3" s="22"/>
      <c r="C3" s="22"/>
      <c r="D3" s="22"/>
      <c r="E3" s="22"/>
      <c r="F3" s="22"/>
      <c r="G3" s="22"/>
      <c r="H3" s="22"/>
      <c r="I3" s="22"/>
      <c r="J3" s="22"/>
    </row>
    <row r="4" spans="1:10" ht="12.75">
      <c r="A4" s="22"/>
      <c r="B4" s="22"/>
      <c r="C4" s="22"/>
      <c r="D4" s="22"/>
      <c r="E4" s="22"/>
      <c r="F4" s="22"/>
      <c r="G4" s="22"/>
      <c r="H4" s="22"/>
      <c r="I4" s="22"/>
      <c r="J4" s="22"/>
    </row>
    <row r="5" spans="1:10" ht="12.75">
      <c r="A5" s="22"/>
      <c r="B5" s="22"/>
      <c r="C5" s="22"/>
      <c r="D5" s="22"/>
      <c r="E5" s="22"/>
      <c r="F5" s="22"/>
      <c r="G5" s="22"/>
      <c r="H5" s="22"/>
      <c r="I5" s="22"/>
      <c r="J5" s="22"/>
    </row>
    <row r="6" spans="1:10" ht="12.75">
      <c r="A6" s="22"/>
      <c r="B6" s="22"/>
      <c r="C6" s="22"/>
      <c r="D6" s="22"/>
      <c r="E6" s="22"/>
      <c r="F6" s="22"/>
      <c r="G6" s="22"/>
      <c r="H6" s="22"/>
      <c r="I6" s="22"/>
      <c r="J6" s="22"/>
    </row>
    <row r="7" spans="1:10" ht="12.75">
      <c r="A7" s="22"/>
      <c r="B7" s="22"/>
      <c r="C7" s="22"/>
      <c r="D7" s="22"/>
      <c r="E7" s="22"/>
      <c r="F7" s="22"/>
      <c r="G7" s="22"/>
      <c r="H7" s="22"/>
      <c r="I7" s="22"/>
      <c r="J7" s="22"/>
    </row>
    <row r="8" spans="1:10" ht="12.75">
      <c r="A8" s="22"/>
      <c r="B8" s="22"/>
      <c r="C8" s="22"/>
      <c r="D8" s="22"/>
      <c r="E8" s="22"/>
      <c r="F8" s="22"/>
      <c r="G8" s="22"/>
      <c r="H8" s="22"/>
      <c r="I8" s="22"/>
      <c r="J8" s="22"/>
    </row>
    <row r="9" spans="1:10" ht="12.75">
      <c r="A9" s="22"/>
      <c r="B9" s="22"/>
      <c r="C9" s="22"/>
      <c r="D9" s="22"/>
      <c r="E9" s="22"/>
      <c r="F9" s="22"/>
      <c r="G9" s="22"/>
      <c r="H9" s="22"/>
      <c r="I9" s="22"/>
      <c r="J9" s="22"/>
    </row>
    <row r="10" spans="1:10" ht="12.75">
      <c r="A10" s="22"/>
      <c r="B10" s="22"/>
      <c r="C10" s="22"/>
      <c r="D10" s="22"/>
      <c r="E10" s="22"/>
      <c r="F10" s="22"/>
      <c r="G10" s="22"/>
      <c r="H10" s="22"/>
      <c r="I10" s="22"/>
      <c r="J10" s="22"/>
    </row>
    <row r="11" spans="1:10" ht="12.75">
      <c r="A11" s="22"/>
      <c r="B11" s="22"/>
      <c r="C11" s="22"/>
      <c r="D11" s="22"/>
      <c r="E11" s="22"/>
      <c r="F11" s="22"/>
      <c r="G11" s="22"/>
      <c r="H11" s="22"/>
      <c r="I11" s="22"/>
      <c r="J11" s="22"/>
    </row>
    <row r="12" spans="1:10" ht="12.75">
      <c r="A12" s="22"/>
      <c r="B12" s="22"/>
      <c r="C12" s="22"/>
      <c r="D12" s="22"/>
      <c r="E12" s="22"/>
      <c r="F12" s="22"/>
      <c r="G12" s="22"/>
      <c r="H12" s="22"/>
      <c r="I12" s="22"/>
      <c r="J12" s="22"/>
    </row>
    <row r="13" spans="1:10" ht="12.75">
      <c r="A13" s="22"/>
      <c r="B13" s="22"/>
      <c r="C13" s="22"/>
      <c r="D13" s="22"/>
      <c r="E13" s="22"/>
      <c r="F13" s="22"/>
      <c r="G13" s="22"/>
      <c r="H13" s="22"/>
      <c r="I13" s="22"/>
      <c r="J13" s="22"/>
    </row>
    <row r="14" spans="1:10" ht="12.75">
      <c r="A14" s="22"/>
      <c r="B14" s="22"/>
      <c r="C14" s="22"/>
      <c r="D14" s="22"/>
      <c r="E14" s="22"/>
      <c r="F14" s="22"/>
      <c r="G14" s="22"/>
      <c r="H14" s="22"/>
      <c r="I14" s="22"/>
      <c r="J14" s="22"/>
    </row>
    <row r="15" spans="1:10" ht="12.75">
      <c r="A15" s="22"/>
      <c r="B15" s="22"/>
      <c r="C15" s="22"/>
      <c r="D15" s="22"/>
      <c r="E15" s="22"/>
      <c r="F15" s="22"/>
      <c r="G15" s="22"/>
      <c r="H15" s="22"/>
      <c r="I15" s="22"/>
      <c r="J15" s="22"/>
    </row>
    <row r="16" spans="1:10" ht="12.75">
      <c r="A16" s="22"/>
      <c r="B16" s="22"/>
      <c r="C16" s="22"/>
      <c r="D16" s="22"/>
      <c r="E16" s="22"/>
      <c r="F16" s="22"/>
      <c r="G16" s="22"/>
      <c r="H16" s="22"/>
      <c r="I16" s="22"/>
      <c r="J16" s="22"/>
    </row>
    <row r="17" spans="1:10" ht="12.75">
      <c r="A17" s="22"/>
      <c r="B17" s="22"/>
      <c r="C17" s="22"/>
      <c r="D17" s="22"/>
      <c r="E17" s="22"/>
      <c r="F17" s="22"/>
      <c r="G17" s="22"/>
      <c r="H17" s="22"/>
      <c r="I17" s="22"/>
      <c r="J17" s="22"/>
    </row>
    <row r="18" spans="1:10" ht="12.75">
      <c r="A18" s="22"/>
      <c r="B18" s="22"/>
      <c r="C18" s="22"/>
      <c r="D18" s="22"/>
      <c r="E18" s="22"/>
      <c r="F18" s="22"/>
      <c r="G18" s="22"/>
      <c r="H18" s="22"/>
      <c r="I18" s="22"/>
      <c r="J18" s="22"/>
    </row>
    <row r="19" spans="1:10" ht="15">
      <c r="A19" s="40" t="s">
        <v>2</v>
      </c>
      <c r="B19" s="57"/>
      <c r="C19" s="22"/>
      <c r="D19" s="22"/>
      <c r="E19" s="22"/>
      <c r="F19" s="22"/>
      <c r="G19" s="22"/>
      <c r="H19" s="22"/>
      <c r="I19" s="22"/>
      <c r="J19" s="22"/>
    </row>
    <row r="20" spans="1:10" ht="15">
      <c r="A20" s="40" t="s">
        <v>3</v>
      </c>
      <c r="B20" s="57"/>
      <c r="C20" s="22"/>
      <c r="D20" s="22"/>
      <c r="E20" s="22"/>
      <c r="F20" s="22"/>
      <c r="G20" s="22"/>
      <c r="H20" s="22"/>
      <c r="I20" s="22"/>
      <c r="J20" s="22"/>
    </row>
    <row r="21" spans="1:10" ht="15">
      <c r="A21" s="40" t="s">
        <v>1</v>
      </c>
      <c r="B21" s="57"/>
      <c r="C21" s="22"/>
      <c r="D21" s="22"/>
      <c r="E21" s="22"/>
      <c r="F21" s="22"/>
      <c r="G21" s="22"/>
      <c r="H21" s="22"/>
      <c r="I21" s="22"/>
      <c r="J21" s="22"/>
    </row>
    <row r="22" spans="1:10" ht="12.75">
      <c r="A22" s="22"/>
      <c r="B22" s="22"/>
      <c r="C22" s="22"/>
      <c r="D22" s="22"/>
      <c r="E22" s="22"/>
      <c r="F22" s="22"/>
      <c r="G22" s="22"/>
      <c r="H22" s="22"/>
      <c r="I22" s="22"/>
      <c r="J22" s="22"/>
    </row>
    <row r="23" spans="1:10" ht="12.75">
      <c r="A23" s="22"/>
      <c r="B23" s="22"/>
      <c r="C23" s="22"/>
      <c r="D23" s="22"/>
      <c r="E23" s="22"/>
      <c r="F23" s="22"/>
      <c r="G23" s="22"/>
      <c r="H23" s="22"/>
      <c r="I23" s="22"/>
      <c r="J23" s="22"/>
    </row>
    <row r="24" spans="1:10" ht="12.75">
      <c r="A24" s="22"/>
      <c r="B24" s="22"/>
      <c r="C24" s="22"/>
      <c r="D24" s="22"/>
      <c r="E24" s="22"/>
      <c r="F24" s="22"/>
      <c r="G24" s="22"/>
      <c r="H24" s="22"/>
      <c r="I24" s="22"/>
      <c r="J24" s="22"/>
    </row>
    <row r="25" spans="1:10" ht="12.75">
      <c r="A25" s="22"/>
      <c r="B25" s="22"/>
      <c r="C25" s="22"/>
      <c r="D25" s="22"/>
      <c r="E25" s="22"/>
      <c r="F25" s="22"/>
      <c r="G25" s="22"/>
      <c r="H25" s="22"/>
      <c r="I25" s="22"/>
      <c r="J25" s="22"/>
    </row>
    <row r="26" spans="1:10" ht="12.75">
      <c r="A26" s="22"/>
      <c r="B26" s="22"/>
      <c r="C26" s="22"/>
      <c r="D26" s="22"/>
      <c r="E26" s="22"/>
      <c r="F26" s="22"/>
      <c r="G26" s="22"/>
      <c r="H26" s="22"/>
      <c r="I26" s="22"/>
      <c r="J26" s="22"/>
    </row>
    <row r="27" spans="1:10" ht="12.75">
      <c r="A27" s="22"/>
      <c r="B27" s="22"/>
      <c r="C27" s="22"/>
      <c r="D27" s="22"/>
      <c r="E27" s="22"/>
      <c r="F27" s="22"/>
      <c r="G27" s="22"/>
      <c r="H27" s="22"/>
      <c r="I27" s="22"/>
      <c r="J27" s="22"/>
    </row>
    <row r="28" spans="1:10" ht="12.75">
      <c r="A28" s="22"/>
      <c r="B28" s="22"/>
      <c r="C28" s="22"/>
      <c r="D28" s="22"/>
      <c r="E28" s="22"/>
      <c r="F28" s="22"/>
      <c r="G28" s="22"/>
      <c r="H28" s="22"/>
      <c r="I28" s="22"/>
      <c r="J28" s="22"/>
    </row>
    <row r="29" spans="1:10" ht="12.75">
      <c r="A29" s="22"/>
      <c r="B29" s="22"/>
      <c r="C29" s="22"/>
      <c r="D29" s="22"/>
      <c r="E29" s="22"/>
      <c r="F29" s="22"/>
      <c r="G29" s="22"/>
      <c r="H29" s="22"/>
      <c r="I29" s="22"/>
      <c r="J29" s="22"/>
    </row>
    <row r="30" spans="1:10" ht="12.75">
      <c r="A30" s="22"/>
      <c r="B30" s="22"/>
      <c r="C30" s="22"/>
      <c r="D30" s="22"/>
      <c r="E30" s="22"/>
      <c r="F30" s="22"/>
      <c r="G30" s="22"/>
      <c r="H30" s="22"/>
      <c r="I30" s="22"/>
      <c r="J30" s="22"/>
    </row>
    <row r="31" spans="1:10" ht="12.75">
      <c r="A31" s="22"/>
      <c r="B31" s="22"/>
      <c r="C31" s="22"/>
      <c r="D31" s="22"/>
      <c r="E31" s="22"/>
      <c r="F31" s="22"/>
      <c r="G31" s="22"/>
      <c r="H31" s="22"/>
      <c r="I31" s="22"/>
      <c r="J31" s="22"/>
    </row>
    <row r="32" spans="1:10" ht="12.75">
      <c r="A32" s="22"/>
      <c r="B32" s="22"/>
      <c r="C32" s="22"/>
      <c r="D32" s="22"/>
      <c r="E32" s="22"/>
      <c r="F32" s="22"/>
      <c r="G32" s="22"/>
      <c r="H32" s="22"/>
      <c r="I32" s="22"/>
      <c r="J32" s="22"/>
    </row>
  </sheetData>
  <hyperlinks>
    <hyperlink ref="A19" location="'Core Cost Parameters'!A1" display="Go to Core Cost Parameters"/>
    <hyperlink ref="A20" location="'Costs Estimates'!B1" display="Go to Cost Estimates"/>
    <hyperlink ref="A21" location="'Raw Data'!A2" display="Go to Raw Data"/>
  </hyperlinks>
  <printOptions/>
  <pageMargins left="0.75" right="0.75" top="1" bottom="1" header="0" footer="0"/>
  <pageSetup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codeName="Hoja6"/>
  <dimension ref="A1:J26"/>
  <sheetViews>
    <sheetView zoomScale="80" zoomScaleNormal="80" workbookViewId="0" topLeftCell="A1">
      <selection activeCell="A12" sqref="A12:A13"/>
    </sheetView>
  </sheetViews>
  <sheetFormatPr defaultColWidth="9.140625" defaultRowHeight="12.75"/>
  <cols>
    <col min="1" max="1" width="38.57421875" style="0" customWidth="1"/>
    <col min="2" max="2" width="15.57421875" style="0" customWidth="1"/>
    <col min="3" max="3" width="17.421875" style="0" customWidth="1"/>
    <col min="4" max="5" width="11.421875" style="0" customWidth="1"/>
    <col min="6" max="6" width="12.7109375" style="0" bestFit="1" customWidth="1"/>
    <col min="7" max="16384" width="11.421875" style="0" customWidth="1"/>
  </cols>
  <sheetData>
    <row r="1" spans="1:10" ht="15.75">
      <c r="A1" s="66" t="s">
        <v>52</v>
      </c>
      <c r="B1" s="22"/>
      <c r="C1" s="22"/>
      <c r="D1" s="22"/>
      <c r="E1" s="22"/>
      <c r="F1" s="22"/>
      <c r="G1" s="22"/>
      <c r="H1" s="22"/>
      <c r="I1" s="22"/>
      <c r="J1" s="22"/>
    </row>
    <row r="2" spans="1:10" ht="13.5" thickBot="1">
      <c r="A2" s="23"/>
      <c r="B2" s="22"/>
      <c r="C2" s="22"/>
      <c r="D2" s="22"/>
      <c r="E2" s="22"/>
      <c r="F2" s="22"/>
      <c r="G2" s="22"/>
      <c r="H2" s="22"/>
      <c r="I2" s="22"/>
      <c r="J2" s="22"/>
    </row>
    <row r="3" spans="1:10" ht="13.5" thickBot="1">
      <c r="A3" s="23" t="s">
        <v>9</v>
      </c>
      <c r="B3" s="24">
        <v>0.1</v>
      </c>
      <c r="C3" s="24">
        <v>0.1</v>
      </c>
      <c r="D3" s="23" t="s">
        <v>15</v>
      </c>
      <c r="E3" s="22"/>
      <c r="F3" s="22"/>
      <c r="G3" s="22"/>
      <c r="H3" s="22"/>
      <c r="I3" s="22"/>
      <c r="J3" s="22"/>
    </row>
    <row r="4" spans="1:10" ht="13.5" thickBot="1">
      <c r="A4" s="23" t="s">
        <v>59</v>
      </c>
      <c r="B4" s="24">
        <v>0.03</v>
      </c>
      <c r="C4" s="22"/>
      <c r="D4" s="22"/>
      <c r="E4" s="22"/>
      <c r="F4" s="22"/>
      <c r="G4" s="22"/>
      <c r="H4" s="22"/>
      <c r="I4" s="22"/>
      <c r="J4" s="22"/>
    </row>
    <row r="5" spans="1:10" ht="12.75">
      <c r="A5" s="22"/>
      <c r="B5" s="22"/>
      <c r="C5" s="22"/>
      <c r="D5" s="22"/>
      <c r="E5" s="22"/>
      <c r="F5" s="22"/>
      <c r="G5" s="22"/>
      <c r="H5" s="22"/>
      <c r="I5" s="22"/>
      <c r="J5" s="22"/>
    </row>
    <row r="6" spans="1:10" ht="12.75" customHeight="1" thickBot="1">
      <c r="A6" s="25" t="s">
        <v>10</v>
      </c>
      <c r="B6" s="22"/>
      <c r="C6" s="26"/>
      <c r="D6" s="22"/>
      <c r="E6" s="22"/>
      <c r="F6" s="22"/>
      <c r="G6" s="22"/>
      <c r="H6" s="22"/>
      <c r="I6" s="22"/>
      <c r="J6" s="22"/>
    </row>
    <row r="7" spans="1:10" ht="13.5" thickBot="1">
      <c r="A7" s="27" t="s">
        <v>60</v>
      </c>
      <c r="B7" s="28">
        <v>400</v>
      </c>
      <c r="C7" s="29"/>
      <c r="D7" s="22"/>
      <c r="E7" s="22"/>
      <c r="F7" s="22"/>
      <c r="G7" s="22"/>
      <c r="H7" s="22"/>
      <c r="I7" s="22"/>
      <c r="J7" s="22"/>
    </row>
    <row r="8" spans="1:10" ht="13.5" thickBot="1">
      <c r="A8" s="27" t="s">
        <v>65</v>
      </c>
      <c r="B8" s="28">
        <v>2.5</v>
      </c>
      <c r="C8" s="30"/>
      <c r="D8" s="22"/>
      <c r="E8" s="22"/>
      <c r="F8" s="22"/>
      <c r="G8" s="22"/>
      <c r="H8" s="22"/>
      <c r="I8" s="22"/>
      <c r="J8" s="22"/>
    </row>
    <row r="9" spans="1:10" ht="13.5" thickBot="1">
      <c r="A9" s="31" t="s">
        <v>11</v>
      </c>
      <c r="B9" s="32">
        <f>1600/B7</f>
        <v>4</v>
      </c>
      <c r="C9" s="26"/>
      <c r="D9" s="33"/>
      <c r="E9" s="22"/>
      <c r="F9" s="22"/>
      <c r="G9" s="22"/>
      <c r="H9" s="22"/>
      <c r="I9" s="22"/>
      <c r="J9" s="22"/>
    </row>
    <row r="10" spans="1:10" ht="13.5" thickBot="1">
      <c r="A10" s="31" t="s">
        <v>53</v>
      </c>
      <c r="B10" s="34">
        <v>0.7</v>
      </c>
      <c r="C10" s="26"/>
      <c r="D10" s="22"/>
      <c r="E10" s="22"/>
      <c r="F10" s="22"/>
      <c r="G10" s="22"/>
      <c r="H10" s="22"/>
      <c r="I10" s="22"/>
      <c r="J10" s="22"/>
    </row>
    <row r="11" spans="1:10" ht="13.5" thickBot="1">
      <c r="A11" s="31" t="s">
        <v>12</v>
      </c>
      <c r="B11" s="28">
        <v>20</v>
      </c>
      <c r="C11" s="22"/>
      <c r="D11" s="22"/>
      <c r="E11" s="22"/>
      <c r="F11" s="22"/>
      <c r="G11" s="22"/>
      <c r="I11" s="22"/>
      <c r="J11" s="22"/>
    </row>
    <row r="12" spans="1:10" ht="13.5" thickBot="1">
      <c r="A12" s="31" t="s">
        <v>64</v>
      </c>
      <c r="B12" s="28">
        <v>3000</v>
      </c>
      <c r="C12" s="22"/>
      <c r="D12" s="22"/>
      <c r="E12" s="22"/>
      <c r="F12" s="22"/>
      <c r="G12" s="22"/>
      <c r="H12" s="22"/>
      <c r="I12" s="22"/>
      <c r="J12" s="22"/>
    </row>
    <row r="13" spans="1:10" ht="15.75">
      <c r="A13" s="25" t="s">
        <v>54</v>
      </c>
      <c r="B13" s="35">
        <f>+B8/($B$9*$B$10*$B$11)*B12</f>
        <v>133.92857142857144</v>
      </c>
      <c r="C13" s="22"/>
      <c r="D13" s="22"/>
      <c r="E13" s="22"/>
      <c r="F13" s="22"/>
      <c r="G13" s="22"/>
      <c r="H13" s="22"/>
      <c r="I13" s="22"/>
      <c r="J13" s="22"/>
    </row>
    <row r="14" spans="1:10" ht="7.5" customHeight="1" thickBot="1">
      <c r="A14" s="22"/>
      <c r="B14" s="22"/>
      <c r="C14" s="22"/>
      <c r="D14" s="22"/>
      <c r="E14" s="22"/>
      <c r="F14" s="22"/>
      <c r="G14" s="22"/>
      <c r="H14" s="22"/>
      <c r="I14" s="22"/>
      <c r="J14" s="22"/>
    </row>
    <row r="15" spans="1:10" ht="16.5" thickBot="1">
      <c r="A15" s="25" t="s">
        <v>13</v>
      </c>
      <c r="B15" s="36">
        <f>+B13*C15</f>
        <v>160.71428571428572</v>
      </c>
      <c r="C15" s="24">
        <v>1.2</v>
      </c>
      <c r="D15" s="22"/>
      <c r="E15" s="22"/>
      <c r="F15" s="22"/>
      <c r="G15" s="22"/>
      <c r="H15" s="22"/>
      <c r="I15" s="22"/>
      <c r="J15" s="22"/>
    </row>
    <row r="16" spans="1:10" ht="7.5" customHeight="1" thickBot="1">
      <c r="A16" s="22"/>
      <c r="B16" s="37"/>
      <c r="C16" s="38"/>
      <c r="D16" s="22"/>
      <c r="E16" s="22"/>
      <c r="F16" s="22"/>
      <c r="G16" s="22"/>
      <c r="H16" s="22"/>
      <c r="I16" s="22"/>
      <c r="J16" s="22"/>
    </row>
    <row r="17" spans="1:10" ht="16.5" thickBot="1">
      <c r="A17" s="25" t="s">
        <v>14</v>
      </c>
      <c r="B17" s="36">
        <f>+B13*C17</f>
        <v>58.92857142857144</v>
      </c>
      <c r="C17" s="24">
        <v>0.44</v>
      </c>
      <c r="D17" s="22"/>
      <c r="E17" s="39"/>
      <c r="F17" s="22"/>
      <c r="G17" s="22"/>
      <c r="H17" s="22"/>
      <c r="I17" s="22"/>
      <c r="J17" s="22"/>
    </row>
    <row r="18" spans="1:10" ht="12.75">
      <c r="A18" s="22"/>
      <c r="B18" s="22"/>
      <c r="C18" s="22"/>
      <c r="D18" s="22"/>
      <c r="E18" s="22"/>
      <c r="F18" s="22"/>
      <c r="G18" s="22"/>
      <c r="H18" s="22"/>
      <c r="I18" s="22"/>
      <c r="J18" s="22"/>
    </row>
    <row r="19" spans="1:10" ht="15">
      <c r="A19" s="40" t="s">
        <v>3</v>
      </c>
      <c r="B19" s="22"/>
      <c r="C19" s="22"/>
      <c r="D19" s="22"/>
      <c r="E19" s="22"/>
      <c r="F19" s="38"/>
      <c r="G19" s="22"/>
      <c r="H19" s="22"/>
      <c r="I19" s="22"/>
      <c r="J19" s="22"/>
    </row>
    <row r="20" spans="1:10" ht="15">
      <c r="A20" s="41"/>
      <c r="B20" s="22"/>
      <c r="C20" s="42"/>
      <c r="D20" s="22"/>
      <c r="E20" s="22"/>
      <c r="F20" s="38"/>
      <c r="G20" s="22"/>
      <c r="H20" s="22"/>
      <c r="I20" s="22"/>
      <c r="J20" s="22"/>
    </row>
    <row r="21" spans="1:10" ht="15">
      <c r="A21" s="40" t="s">
        <v>1</v>
      </c>
      <c r="B21" s="22"/>
      <c r="C21" s="7"/>
      <c r="D21" s="7"/>
      <c r="E21" s="43"/>
      <c r="F21" s="44"/>
      <c r="G21" s="7"/>
      <c r="H21" s="22"/>
      <c r="I21" s="22"/>
      <c r="J21" s="22"/>
    </row>
    <row r="22" spans="1:10" ht="15">
      <c r="A22" s="45"/>
      <c r="B22" s="42"/>
      <c r="C22" s="22"/>
      <c r="D22" s="22"/>
      <c r="E22" s="22"/>
      <c r="F22" s="22"/>
      <c r="G22" s="22"/>
      <c r="H22" s="22"/>
      <c r="I22" s="22"/>
      <c r="J22" s="22"/>
    </row>
    <row r="23" spans="1:10" ht="15">
      <c r="A23" s="46" t="s">
        <v>4</v>
      </c>
      <c r="B23" s="7"/>
      <c r="C23" s="22"/>
      <c r="D23" s="22"/>
      <c r="E23" s="22"/>
      <c r="F23" s="22"/>
      <c r="G23" s="22"/>
      <c r="H23" s="22"/>
      <c r="I23" s="22"/>
      <c r="J23" s="22"/>
    </row>
    <row r="24" spans="1:10" ht="12.75">
      <c r="A24" s="22"/>
      <c r="B24" s="22"/>
      <c r="C24" s="22"/>
      <c r="D24" s="22"/>
      <c r="E24" s="22"/>
      <c r="F24" s="22"/>
      <c r="G24" s="22"/>
      <c r="H24" s="22"/>
      <c r="I24" s="22"/>
      <c r="J24" s="22"/>
    </row>
    <row r="25" spans="1:10" ht="12.75">
      <c r="A25" s="22"/>
      <c r="B25" s="22"/>
      <c r="C25" s="22"/>
      <c r="D25" s="22"/>
      <c r="E25" s="22"/>
      <c r="F25" s="22"/>
      <c r="G25" s="22"/>
      <c r="H25" s="22"/>
      <c r="I25" s="22"/>
      <c r="J25" s="22"/>
    </row>
    <row r="26" spans="1:10" ht="12.75">
      <c r="A26" s="22"/>
      <c r="B26" s="22"/>
      <c r="C26" s="22"/>
      <c r="D26" s="22"/>
      <c r="E26" s="22"/>
      <c r="F26" s="22"/>
      <c r="G26" s="22"/>
      <c r="H26" s="22"/>
      <c r="I26" s="22"/>
      <c r="J26" s="22"/>
    </row>
  </sheetData>
  <hyperlinks>
    <hyperlink ref="A23" location="Presentation!A19" display="Back to Presentation"/>
    <hyperlink ref="A19" location="'Costs Estimates'!B1" display="Go to Cost Estimates"/>
    <hyperlink ref="A21" location="'Raw Data'!A2" display="Go to Raw Data"/>
  </hyperlinks>
  <printOptions/>
  <pageMargins left="0.75" right="0.75" top="1" bottom="1" header="0" footer="0"/>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K126"/>
  <sheetViews>
    <sheetView zoomScale="75" zoomScaleNormal="75" workbookViewId="0" topLeftCell="A79">
      <selection activeCell="C95" sqref="C95:H95"/>
    </sheetView>
  </sheetViews>
  <sheetFormatPr defaultColWidth="9.140625" defaultRowHeight="12.75"/>
  <cols>
    <col min="1" max="1" width="3.421875" style="1" customWidth="1"/>
    <col min="2" max="2" width="29.140625" style="1" bestFit="1" customWidth="1"/>
    <col min="3" max="8" width="14.28125" style="1" customWidth="1"/>
    <col min="9" max="9" width="5.140625" style="1" customWidth="1"/>
    <col min="10" max="16384" width="11.421875" style="1" customWidth="1"/>
  </cols>
  <sheetData>
    <row r="1" spans="1:11" ht="15.75">
      <c r="A1" s="7"/>
      <c r="B1" s="47" t="s">
        <v>34</v>
      </c>
      <c r="C1" s="7"/>
      <c r="D1" s="7"/>
      <c r="E1" s="7"/>
      <c r="F1" s="7"/>
      <c r="G1" s="7"/>
      <c r="H1" s="7"/>
      <c r="I1" s="7"/>
      <c r="J1" s="7"/>
      <c r="K1" s="7"/>
    </row>
    <row r="2" spans="1:11" ht="12.75">
      <c r="A2" s="7"/>
      <c r="B2" s="7"/>
      <c r="C2" s="7"/>
      <c r="D2" s="7"/>
      <c r="E2" s="7"/>
      <c r="F2" s="7"/>
      <c r="G2" s="7"/>
      <c r="H2" s="7"/>
      <c r="I2" s="7"/>
      <c r="J2" s="7"/>
      <c r="K2" s="7"/>
    </row>
    <row r="3" spans="1:11" ht="15">
      <c r="A3" s="7"/>
      <c r="B3" s="68" t="s">
        <v>40</v>
      </c>
      <c r="C3" s="68"/>
      <c r="D3" s="68"/>
      <c r="E3" s="7"/>
      <c r="F3" s="7"/>
      <c r="G3" s="7"/>
      <c r="H3" s="7"/>
      <c r="I3" s="7"/>
      <c r="J3" s="7"/>
      <c r="K3" s="7"/>
    </row>
    <row r="4" spans="1:11" ht="15">
      <c r="A4" s="7"/>
      <c r="B4" s="67" t="s">
        <v>41</v>
      </c>
      <c r="C4" s="67"/>
      <c r="D4" s="67"/>
      <c r="E4" s="7"/>
      <c r="F4" s="7"/>
      <c r="G4" s="7"/>
      <c r="H4" s="7"/>
      <c r="I4" s="7"/>
      <c r="J4" s="7"/>
      <c r="K4" s="7"/>
    </row>
    <row r="5" spans="1:11" ht="15">
      <c r="A5" s="7"/>
      <c r="B5" s="67" t="s">
        <v>42</v>
      </c>
      <c r="C5" s="67"/>
      <c r="D5" s="67"/>
      <c r="E5" s="7"/>
      <c r="F5" s="7"/>
      <c r="G5" s="7"/>
      <c r="H5" s="7"/>
      <c r="I5" s="7"/>
      <c r="J5" s="7"/>
      <c r="K5" s="7"/>
    </row>
    <row r="6" spans="1:11" ht="15">
      <c r="A6" s="7"/>
      <c r="B6" s="48"/>
      <c r="C6" s="48"/>
      <c r="D6" s="49"/>
      <c r="E6" s="7"/>
      <c r="F6" s="7"/>
      <c r="G6" s="7"/>
      <c r="H6" s="7"/>
      <c r="I6" s="7"/>
      <c r="J6" s="7"/>
      <c r="K6" s="7"/>
    </row>
    <row r="7" spans="1:11" ht="15">
      <c r="A7" s="7"/>
      <c r="B7" s="68" t="s">
        <v>43</v>
      </c>
      <c r="C7" s="68"/>
      <c r="D7" s="68"/>
      <c r="E7" s="7"/>
      <c r="F7" s="7"/>
      <c r="G7" s="7"/>
      <c r="H7" s="7"/>
      <c r="I7" s="7"/>
      <c r="J7" s="7"/>
      <c r="K7" s="7"/>
    </row>
    <row r="8" spans="1:11" ht="15">
      <c r="A8" s="7"/>
      <c r="B8" s="67" t="s">
        <v>30</v>
      </c>
      <c r="C8" s="67"/>
      <c r="D8" s="67"/>
      <c r="E8" s="7"/>
      <c r="F8" s="7"/>
      <c r="G8" s="7"/>
      <c r="H8" s="7"/>
      <c r="I8" s="7"/>
      <c r="J8" s="7"/>
      <c r="K8" s="7"/>
    </row>
    <row r="9" spans="1:11" ht="15.75" thickBot="1">
      <c r="A9" s="7"/>
      <c r="B9" s="46"/>
      <c r="C9" s="7"/>
      <c r="D9" s="7"/>
      <c r="E9" s="7"/>
      <c r="F9" s="7"/>
      <c r="G9" s="7"/>
      <c r="H9" s="7"/>
      <c r="I9" s="7"/>
      <c r="J9" s="7"/>
      <c r="K9" s="7"/>
    </row>
    <row r="10" spans="1:11" ht="18">
      <c r="A10" s="2"/>
      <c r="B10" s="3"/>
      <c r="C10" s="3"/>
      <c r="D10" s="4" t="s">
        <v>35</v>
      </c>
      <c r="E10" s="3"/>
      <c r="F10" s="3"/>
      <c r="G10" s="3"/>
      <c r="H10" s="20" t="s">
        <v>0</v>
      </c>
      <c r="I10" s="5"/>
      <c r="J10" s="7"/>
      <c r="K10" s="7"/>
    </row>
    <row r="11" spans="1:11" ht="12.75">
      <c r="A11" s="6"/>
      <c r="B11" s="7"/>
      <c r="C11" s="7"/>
      <c r="D11" s="7"/>
      <c r="E11" s="7"/>
      <c r="F11" s="7"/>
      <c r="G11" s="7"/>
      <c r="H11" s="7"/>
      <c r="I11" s="8"/>
      <c r="J11" s="7"/>
      <c r="K11" s="7"/>
    </row>
    <row r="12" spans="1:11" ht="12.75">
      <c r="A12" s="6"/>
      <c r="B12" s="69" t="s">
        <v>22</v>
      </c>
      <c r="C12" s="72" t="s">
        <v>36</v>
      </c>
      <c r="D12" s="72"/>
      <c r="E12" s="72"/>
      <c r="F12" s="72"/>
      <c r="G12" s="72"/>
      <c r="H12" s="72"/>
      <c r="I12" s="8"/>
      <c r="J12" s="7"/>
      <c r="K12" s="7"/>
    </row>
    <row r="13" spans="1:11" ht="12.75">
      <c r="A13" s="6"/>
      <c r="B13" s="70"/>
      <c r="C13" s="72" t="s">
        <v>28</v>
      </c>
      <c r="D13" s="72"/>
      <c r="E13" s="72"/>
      <c r="F13" s="72"/>
      <c r="G13" s="72"/>
      <c r="H13" s="72"/>
      <c r="I13" s="8"/>
      <c r="J13" s="7"/>
      <c r="K13" s="7"/>
    </row>
    <row r="14" spans="1:11" ht="12.75">
      <c r="A14" s="6"/>
      <c r="B14" s="71"/>
      <c r="C14" s="10" t="s">
        <v>31</v>
      </c>
      <c r="D14" s="9" t="s">
        <v>23</v>
      </c>
      <c r="E14" s="9" t="s">
        <v>24</v>
      </c>
      <c r="F14" s="9" t="s">
        <v>25</v>
      </c>
      <c r="G14" s="9" t="s">
        <v>26</v>
      </c>
      <c r="H14" s="9" t="s">
        <v>27</v>
      </c>
      <c r="I14" s="8"/>
      <c r="J14" s="7"/>
      <c r="K14" s="7"/>
    </row>
    <row r="15" spans="1:11" ht="12.75">
      <c r="A15" s="6"/>
      <c r="B15" s="11" t="s">
        <v>21</v>
      </c>
      <c r="C15" s="12">
        <v>60993305</v>
      </c>
      <c r="D15" s="13">
        <v>5969893</v>
      </c>
      <c r="E15" s="13">
        <v>10154772</v>
      </c>
      <c r="F15" s="13">
        <v>13315339</v>
      </c>
      <c r="G15" s="13">
        <v>15538589</v>
      </c>
      <c r="H15" s="13">
        <v>16014711</v>
      </c>
      <c r="I15" s="8"/>
      <c r="J15" s="7"/>
      <c r="K15" s="7"/>
    </row>
    <row r="16" spans="1:11" ht="12.75">
      <c r="A16" s="6"/>
      <c r="B16" s="11" t="s">
        <v>20</v>
      </c>
      <c r="C16" s="12">
        <v>412800951</v>
      </c>
      <c r="D16" s="13">
        <v>73018366</v>
      </c>
      <c r="E16" s="13">
        <v>84445634</v>
      </c>
      <c r="F16" s="13">
        <v>89048411</v>
      </c>
      <c r="G16" s="13">
        <v>90653151</v>
      </c>
      <c r="H16" s="13">
        <v>84635390</v>
      </c>
      <c r="I16" s="8"/>
      <c r="J16" s="7"/>
      <c r="K16" s="7"/>
    </row>
    <row r="17" spans="1:11" ht="12.75">
      <c r="A17" s="6"/>
      <c r="B17" s="11" t="s">
        <v>19</v>
      </c>
      <c r="C17" s="12">
        <v>62229948</v>
      </c>
      <c r="D17" s="13">
        <v>10156942</v>
      </c>
      <c r="E17" s="13">
        <v>11891933</v>
      </c>
      <c r="F17" s="13">
        <v>13649464</v>
      </c>
      <c r="G17" s="13">
        <v>13655455</v>
      </c>
      <c r="H17" s="13">
        <v>12876154</v>
      </c>
      <c r="I17" s="8"/>
      <c r="J17" s="7"/>
      <c r="K17" s="7"/>
    </row>
    <row r="18" spans="1:11" ht="12.75">
      <c r="A18" s="6"/>
      <c r="B18" s="11" t="s">
        <v>18</v>
      </c>
      <c r="C18" s="12">
        <v>80981343</v>
      </c>
      <c r="D18" s="13">
        <v>7209482</v>
      </c>
      <c r="E18" s="13">
        <v>11239955</v>
      </c>
      <c r="F18" s="13">
        <f>+'Raw Data'!E12*'Core Cost Parameters'!$B$13*(1-'Core Cost Parameters'!$C$3)</f>
        <v>16077535.714285718</v>
      </c>
      <c r="G18" s="13">
        <f>+'Raw Data'!F12*'Core Cost Parameters'!$B$13*(1+'Core Cost Parameters'!$B$4)*(1-'Core Cost Parameters'!$C$3)</f>
        <v>22134152.812500004</v>
      </c>
      <c r="H18" s="13">
        <f>+'Raw Data'!G12*'Core Cost Parameters'!$B$13*(1+'Core Cost Parameters'!$B$4)*(1-'Core Cost Parameters'!$C$3)</f>
        <v>24320217.455357146</v>
      </c>
      <c r="I18" s="8"/>
      <c r="J18" s="7"/>
      <c r="K18" s="7"/>
    </row>
    <row r="19" spans="1:11" ht="12.75">
      <c r="A19" s="6"/>
      <c r="B19" s="11" t="s">
        <v>17</v>
      </c>
      <c r="C19" s="12">
        <f>SUM(D19:H19)</f>
        <v>288164037.67857146</v>
      </c>
      <c r="D19" s="13">
        <v>29840665</v>
      </c>
      <c r="E19" s="13">
        <f>+'Raw Data'!D13*'Core Cost Parameters'!$B$13*(1-'Core Cost Parameters'!$C$3)</f>
        <v>44669571.42857143</v>
      </c>
      <c r="F19" s="13">
        <f>+'Raw Data'!E13*'Core Cost Parameters'!$B$13*(1-'Core Cost Parameters'!$C$3)</f>
        <v>58798285.714285724</v>
      </c>
      <c r="G19" s="13">
        <f>+'Raw Data'!F13*'Core Cost Parameters'!$B$13*(1+'Core Cost Parameters'!$B$4)*(1-'Core Cost Parameters'!$C$3)</f>
        <v>74572887.45535716</v>
      </c>
      <c r="H19" s="13">
        <f>+'Raw Data'!G13*'Core Cost Parameters'!$B$13*(1+'Core Cost Parameters'!$B$4)*(1-'Core Cost Parameters'!$C$3)</f>
        <v>80282628.08035716</v>
      </c>
      <c r="I19" s="8"/>
      <c r="J19" s="7"/>
      <c r="K19" s="7"/>
    </row>
    <row r="20" spans="1:11" ht="12.75">
      <c r="A20" s="6"/>
      <c r="B20" s="14" t="s">
        <v>16</v>
      </c>
      <c r="C20" s="12">
        <f aca="true" t="shared" si="0" ref="C20:H20">SUM(C15:C19)</f>
        <v>905169584.6785715</v>
      </c>
      <c r="D20" s="15">
        <f t="shared" si="0"/>
        <v>126195348</v>
      </c>
      <c r="E20" s="15">
        <f t="shared" si="0"/>
        <v>162401865.42857143</v>
      </c>
      <c r="F20" s="15">
        <f t="shared" si="0"/>
        <v>190889035.42857143</v>
      </c>
      <c r="G20" s="15">
        <f t="shared" si="0"/>
        <v>216554235.26785716</v>
      </c>
      <c r="H20" s="15">
        <f t="shared" si="0"/>
        <v>218129100.5357143</v>
      </c>
      <c r="I20" s="8"/>
      <c r="J20" s="7"/>
      <c r="K20" s="7"/>
    </row>
    <row r="21" spans="1:11" ht="12.75">
      <c r="A21" s="6"/>
      <c r="B21" s="56" t="s">
        <v>29</v>
      </c>
      <c r="C21" s="53"/>
      <c r="D21" s="54"/>
      <c r="E21" s="54"/>
      <c r="F21" s="54"/>
      <c r="G21" s="54"/>
      <c r="H21" s="54"/>
      <c r="I21" s="8"/>
      <c r="J21" s="7"/>
      <c r="K21" s="7"/>
    </row>
    <row r="22" spans="1:11" ht="12.75">
      <c r="A22" s="6"/>
      <c r="B22" s="7"/>
      <c r="C22" s="7"/>
      <c r="D22" s="16"/>
      <c r="E22" s="16"/>
      <c r="F22" s="7"/>
      <c r="G22" s="7"/>
      <c r="H22" s="7"/>
      <c r="I22" s="8"/>
      <c r="J22" s="7"/>
      <c r="K22" s="7"/>
    </row>
    <row r="23" spans="1:11" ht="12.75">
      <c r="A23" s="6"/>
      <c r="B23" s="69" t="s">
        <v>22</v>
      </c>
      <c r="C23" s="72" t="s">
        <v>37</v>
      </c>
      <c r="D23" s="72"/>
      <c r="E23" s="72"/>
      <c r="F23" s="72"/>
      <c r="G23" s="72"/>
      <c r="H23" s="72"/>
      <c r="I23" s="8"/>
      <c r="J23" s="7"/>
      <c r="K23" s="7"/>
    </row>
    <row r="24" spans="1:11" ht="12.75">
      <c r="A24" s="6"/>
      <c r="B24" s="70"/>
      <c r="C24" s="72" t="s">
        <v>33</v>
      </c>
      <c r="D24" s="72"/>
      <c r="E24" s="72"/>
      <c r="F24" s="72"/>
      <c r="G24" s="72"/>
      <c r="H24" s="72"/>
      <c r="I24" s="8"/>
      <c r="J24" s="7"/>
      <c r="K24" s="7"/>
    </row>
    <row r="25" spans="1:11" ht="12.75">
      <c r="A25" s="6"/>
      <c r="B25" s="71"/>
      <c r="C25" s="10" t="s">
        <v>31</v>
      </c>
      <c r="D25" s="9" t="s">
        <v>23</v>
      </c>
      <c r="E25" s="9" t="s">
        <v>24</v>
      </c>
      <c r="F25" s="9" t="s">
        <v>25</v>
      </c>
      <c r="G25" s="9" t="s">
        <v>26</v>
      </c>
      <c r="H25" s="9" t="s">
        <v>27</v>
      </c>
      <c r="I25" s="8"/>
      <c r="J25" s="7"/>
      <c r="K25" s="7"/>
    </row>
    <row r="26" spans="1:11" ht="12.75">
      <c r="A26" s="6"/>
      <c r="B26" s="11" t="s">
        <v>21</v>
      </c>
      <c r="C26" s="12">
        <f>SUM(D26:H26)</f>
        <v>25660995.937500007</v>
      </c>
      <c r="D26" s="13">
        <f>+'Raw Data'!C20*'Core Cost Parameters'!$B$13*(1+'Core Cost Parameters'!$B$3)</f>
        <v>2863191.9642857146</v>
      </c>
      <c r="E26" s="13">
        <f>+'Raw Data'!D20*'Core Cost Parameters'!$B$13*(1+'Core Cost Parameters'!$B$3)</f>
        <v>4743308.035714286</v>
      </c>
      <c r="F26" s="13">
        <f>+'Raw Data'!E20*'Core Cost Parameters'!$B$13*(1+'Core Cost Parameters'!$B$3)</f>
        <v>5764834.821428573</v>
      </c>
      <c r="G26" s="13">
        <f>+'Raw Data'!F20*'Core Cost Parameters'!$B$13*(1+'Core Cost Parameters'!$B$3)*(1+'Core Cost Parameters'!$B$4)</f>
        <v>6303475.848214287</v>
      </c>
      <c r="H26" s="13">
        <f>+'Raw Data'!G20*'Core Cost Parameters'!$B$13*(1+'Core Cost Parameters'!$B$3)*(1+'Core Cost Parameters'!$B$4)</f>
        <v>5986185.267857144</v>
      </c>
      <c r="I26" s="8"/>
      <c r="J26" s="7"/>
      <c r="K26" s="7"/>
    </row>
    <row r="27" spans="1:11" ht="12.75">
      <c r="A27" s="6"/>
      <c r="B27" s="11" t="s">
        <v>20</v>
      </c>
      <c r="C27" s="12">
        <f>SUM(D27:H27)</f>
        <v>487896520.1785716</v>
      </c>
      <c r="D27" s="13">
        <f>+'Raw Data'!C21*'Core Cost Parameters'!$B$13*(1+'Core Cost Parameters'!$B$3)</f>
        <v>100547464.28571431</v>
      </c>
      <c r="E27" s="13">
        <f>+'Raw Data'!D21*'Core Cost Parameters'!$B$13*(1+'Core Cost Parameters'!$B$3)</f>
        <v>103408151.78571431</v>
      </c>
      <c r="F27" s="13">
        <f>+'Raw Data'!E21*'Core Cost Parameters'!$B$13*(1+'Core Cost Parameters'!$B$3)</f>
        <v>99173691.96428573</v>
      </c>
      <c r="G27" s="13">
        <f>+'Raw Data'!F21*'Core Cost Parameters'!$B$13*(1+'Core Cost Parameters'!$B$3)*(1+'Core Cost Parameters'!$B$4)</f>
        <v>97789988.70535715</v>
      </c>
      <c r="H27" s="13">
        <f>+'Raw Data'!G21*'Core Cost Parameters'!$B$13*(1+'Core Cost Parameters'!$B$3)*(1+'Core Cost Parameters'!$B$4)</f>
        <v>86977223.43750003</v>
      </c>
      <c r="I27" s="8"/>
      <c r="J27" s="7"/>
      <c r="K27" s="7"/>
    </row>
    <row r="28" spans="1:11" ht="12.75">
      <c r="A28" s="6"/>
      <c r="B28" s="11" t="s">
        <v>19</v>
      </c>
      <c r="C28" s="12">
        <f>SUM(D28:H28)</f>
        <v>87142264.68750003</v>
      </c>
      <c r="D28" s="13">
        <f>+'Raw Data'!C22*'Core Cost Parameters'!$B$13*(1+'Core Cost Parameters'!$B$3)</f>
        <v>19276125.000000007</v>
      </c>
      <c r="E28" s="13">
        <f>+'Raw Data'!D22*'Core Cost Parameters'!$B$13*(1+'Core Cost Parameters'!$B$3)</f>
        <v>18821343.750000007</v>
      </c>
      <c r="F28" s="13">
        <f>+'Raw Data'!E22*'Core Cost Parameters'!$B$13*(1+'Core Cost Parameters'!$B$3)</f>
        <v>18185062.500000004</v>
      </c>
      <c r="G28" s="13">
        <f>+'Raw Data'!F22*'Core Cost Parameters'!$B$13*(1+'Core Cost Parameters'!$B$3)*(1+'Core Cost Parameters'!$B$4)</f>
        <v>16697284.017857147</v>
      </c>
      <c r="H28" s="13">
        <f>+'Raw Data'!G22*'Core Cost Parameters'!$B$13*(1+'Core Cost Parameters'!$B$3)*(1+'Core Cost Parameters'!$B$4)</f>
        <v>14162449.41964286</v>
      </c>
      <c r="I28" s="8"/>
      <c r="J28" s="7"/>
      <c r="K28" s="7"/>
    </row>
    <row r="29" spans="1:11" ht="12.75">
      <c r="A29" s="6"/>
      <c r="B29" s="11" t="s">
        <v>18</v>
      </c>
      <c r="C29" s="12">
        <f>SUM(D29:H29)</f>
        <v>46318564.28571429</v>
      </c>
      <c r="D29" s="13">
        <f>+'Raw Data'!C23*'Core Cost Parameters'!$B$13*(1+'Core Cost Parameters'!$B$3)</f>
        <v>3797504.464285715</v>
      </c>
      <c r="E29" s="13">
        <f>+'Raw Data'!D23*'Core Cost Parameters'!$B$13*(1+'Core Cost Parameters'!$B$3)</f>
        <v>6564790.178571429</v>
      </c>
      <c r="F29" s="13">
        <f>+'Raw Data'!E23*'Core Cost Parameters'!$B$13*(1+'Core Cost Parameters'!$B$3)</f>
        <v>9362129.464285716</v>
      </c>
      <c r="G29" s="13">
        <f>+'Raw Data'!F23*'Core Cost Parameters'!$B$13*(1+'Core Cost Parameters'!$B$3)*(1+'Core Cost Parameters'!$B$4)</f>
        <v>13013162.54464286</v>
      </c>
      <c r="H29" s="13">
        <f>+'Raw Data'!G23*'Core Cost Parameters'!$B$13*(1+'Core Cost Parameters'!$B$3)*(1+'Core Cost Parameters'!$B$4)</f>
        <v>13580977.633928575</v>
      </c>
      <c r="I29" s="8"/>
      <c r="J29" s="7"/>
      <c r="K29" s="7"/>
    </row>
    <row r="30" spans="1:11" ht="12.75">
      <c r="A30" s="6"/>
      <c r="B30" s="11" t="s">
        <v>17</v>
      </c>
      <c r="C30" s="12">
        <f>SUM(D30:H30)</f>
        <v>104862373.39285718</v>
      </c>
      <c r="D30" s="13">
        <f>+'Raw Data'!C24*'Core Cost Parameters'!$B$13*(1+'Core Cost Parameters'!$B$3)</f>
        <v>11287325.892857146</v>
      </c>
      <c r="E30" s="13">
        <f>+'Raw Data'!D24*'Core Cost Parameters'!$B$13*(1+'Core Cost Parameters'!$B$3)</f>
        <v>17673415.178571433</v>
      </c>
      <c r="F30" s="13">
        <f>+'Raw Data'!E24*'Core Cost Parameters'!$B$13*(1+'Core Cost Parameters'!$B$3)</f>
        <v>22119133.928571433</v>
      </c>
      <c r="G30" s="13">
        <f>+'Raw Data'!F24*'Core Cost Parameters'!$B$13*(1+'Core Cost Parameters'!$B$3)*(1+'Core Cost Parameters'!$B$4)</f>
        <v>26769249.375000007</v>
      </c>
      <c r="H30" s="13">
        <f>+'Raw Data'!G24*'Core Cost Parameters'!$B$13*(1+'Core Cost Parameters'!$B$3)*(1+'Core Cost Parameters'!$B$4)</f>
        <v>27013249.01785715</v>
      </c>
      <c r="I30" s="8"/>
      <c r="J30" s="7"/>
      <c r="K30" s="7"/>
    </row>
    <row r="31" spans="1:11" ht="12.75">
      <c r="A31" s="6"/>
      <c r="B31" s="14" t="s">
        <v>16</v>
      </c>
      <c r="C31" s="12">
        <f aca="true" t="shared" si="1" ref="C31:H31">SUM(C26:C30)</f>
        <v>751880718.482143</v>
      </c>
      <c r="D31" s="15">
        <f t="shared" si="1"/>
        <v>137771611.6071429</v>
      </c>
      <c r="E31" s="15">
        <f t="shared" si="1"/>
        <v>151211008.92857146</v>
      </c>
      <c r="F31" s="15">
        <f t="shared" si="1"/>
        <v>154604852.67857146</v>
      </c>
      <c r="G31" s="15">
        <f t="shared" si="1"/>
        <v>160573160.49107146</v>
      </c>
      <c r="H31" s="15">
        <f t="shared" si="1"/>
        <v>147720084.7767858</v>
      </c>
      <c r="I31" s="8"/>
      <c r="J31" s="7"/>
      <c r="K31" s="7"/>
    </row>
    <row r="32" spans="1:11" ht="12.75">
      <c r="A32" s="6"/>
      <c r="B32" s="56" t="s">
        <v>29</v>
      </c>
      <c r="C32" s="7"/>
      <c r="D32" s="7"/>
      <c r="E32" s="7"/>
      <c r="F32" s="7"/>
      <c r="G32" s="7"/>
      <c r="H32" s="7"/>
      <c r="I32" s="8"/>
      <c r="J32" s="7"/>
      <c r="K32" s="7"/>
    </row>
    <row r="33" spans="1:11" ht="12.75">
      <c r="A33" s="6"/>
      <c r="B33" s="7"/>
      <c r="C33" s="7"/>
      <c r="D33" s="7"/>
      <c r="E33" s="7"/>
      <c r="F33" s="7"/>
      <c r="G33" s="7"/>
      <c r="H33" s="7"/>
      <c r="I33" s="8"/>
      <c r="J33" s="7"/>
      <c r="K33" s="7"/>
    </row>
    <row r="34" spans="1:11" ht="12.75">
      <c r="A34" s="6"/>
      <c r="B34" s="69" t="s">
        <v>22</v>
      </c>
      <c r="C34" s="72" t="s">
        <v>38</v>
      </c>
      <c r="D34" s="72"/>
      <c r="E34" s="72"/>
      <c r="F34" s="72"/>
      <c r="G34" s="72"/>
      <c r="H34" s="72"/>
      <c r="I34" s="8"/>
      <c r="J34" s="7"/>
      <c r="K34" s="7"/>
    </row>
    <row r="35" spans="1:11" ht="12.75">
      <c r="A35" s="6"/>
      <c r="B35" s="70"/>
      <c r="C35" s="72" t="s">
        <v>28</v>
      </c>
      <c r="D35" s="72"/>
      <c r="E35" s="72"/>
      <c r="F35" s="72"/>
      <c r="G35" s="72"/>
      <c r="H35" s="72"/>
      <c r="I35" s="8"/>
      <c r="J35" s="7"/>
      <c r="K35" s="7"/>
    </row>
    <row r="36" spans="1:11" ht="12.75">
      <c r="A36" s="6"/>
      <c r="B36" s="71"/>
      <c r="C36" s="10" t="s">
        <v>31</v>
      </c>
      <c r="D36" s="9" t="s">
        <v>23</v>
      </c>
      <c r="E36" s="9" t="s">
        <v>24</v>
      </c>
      <c r="F36" s="9" t="s">
        <v>25</v>
      </c>
      <c r="G36" s="9" t="s">
        <v>26</v>
      </c>
      <c r="H36" s="9" t="s">
        <v>27</v>
      </c>
      <c r="I36" s="8"/>
      <c r="J36" s="7"/>
      <c r="K36" s="7"/>
    </row>
    <row r="37" spans="1:11" ht="12.75">
      <c r="A37" s="6"/>
      <c r="B37" s="11" t="s">
        <v>21</v>
      </c>
      <c r="C37" s="12">
        <f aca="true" t="shared" si="2" ref="C37:H37">+C15+C26</f>
        <v>86654300.9375</v>
      </c>
      <c r="D37" s="13">
        <f t="shared" si="2"/>
        <v>8833084.964285715</v>
      </c>
      <c r="E37" s="13">
        <f t="shared" si="2"/>
        <v>14898080.035714287</v>
      </c>
      <c r="F37" s="13">
        <f t="shared" si="2"/>
        <v>19080173.821428575</v>
      </c>
      <c r="G37" s="13">
        <f t="shared" si="2"/>
        <v>21842064.848214287</v>
      </c>
      <c r="H37" s="13">
        <f t="shared" si="2"/>
        <v>22000896.26785714</v>
      </c>
      <c r="I37" s="8"/>
      <c r="J37" s="7"/>
      <c r="K37" s="7"/>
    </row>
    <row r="38" spans="1:11" ht="12.75">
      <c r="A38" s="6"/>
      <c r="B38" s="11" t="s">
        <v>20</v>
      </c>
      <c r="C38" s="12">
        <f aca="true" t="shared" si="3" ref="C38:H42">+C16+C27</f>
        <v>900697471.1785716</v>
      </c>
      <c r="D38" s="13">
        <f t="shared" si="3"/>
        <v>173565830.28571433</v>
      </c>
      <c r="E38" s="13">
        <f t="shared" si="3"/>
        <v>187853785.78571433</v>
      </c>
      <c r="F38" s="13">
        <f t="shared" si="3"/>
        <v>188222102.96428573</v>
      </c>
      <c r="G38" s="13">
        <f t="shared" si="3"/>
        <v>188443139.70535713</v>
      </c>
      <c r="H38" s="13">
        <f t="shared" si="3"/>
        <v>171612613.43750003</v>
      </c>
      <c r="I38" s="8"/>
      <c r="J38" s="7"/>
      <c r="K38" s="7"/>
    </row>
    <row r="39" spans="1:11" ht="12.75">
      <c r="A39" s="6"/>
      <c r="B39" s="11" t="s">
        <v>19</v>
      </c>
      <c r="C39" s="12">
        <f t="shared" si="3"/>
        <v>149372212.68750003</v>
      </c>
      <c r="D39" s="13">
        <f t="shared" si="3"/>
        <v>29433067.000000007</v>
      </c>
      <c r="E39" s="13">
        <f t="shared" si="3"/>
        <v>30713276.750000007</v>
      </c>
      <c r="F39" s="13">
        <f t="shared" si="3"/>
        <v>31834526.500000004</v>
      </c>
      <c r="G39" s="13">
        <f t="shared" si="3"/>
        <v>30352739.01785715</v>
      </c>
      <c r="H39" s="13">
        <f t="shared" si="3"/>
        <v>27038603.41964286</v>
      </c>
      <c r="I39" s="8"/>
      <c r="J39" s="7"/>
      <c r="K39" s="7"/>
    </row>
    <row r="40" spans="1:11" ht="12.75">
      <c r="A40" s="6"/>
      <c r="B40" s="11" t="s">
        <v>18</v>
      </c>
      <c r="C40" s="12">
        <f t="shared" si="3"/>
        <v>127299907.2857143</v>
      </c>
      <c r="D40" s="13">
        <f t="shared" si="3"/>
        <v>11006986.464285715</v>
      </c>
      <c r="E40" s="13">
        <f t="shared" si="3"/>
        <v>17804745.17857143</v>
      </c>
      <c r="F40" s="13">
        <f t="shared" si="3"/>
        <v>25439665.178571433</v>
      </c>
      <c r="G40" s="13">
        <f t="shared" si="3"/>
        <v>35147315.357142866</v>
      </c>
      <c r="H40" s="13">
        <f t="shared" si="3"/>
        <v>37901195.08928572</v>
      </c>
      <c r="I40" s="8"/>
      <c r="J40" s="7"/>
      <c r="K40" s="7"/>
    </row>
    <row r="41" spans="1:11" ht="12.75">
      <c r="A41" s="6"/>
      <c r="B41" s="11" t="s">
        <v>17</v>
      </c>
      <c r="C41" s="12">
        <f t="shared" si="3"/>
        <v>393026411.07142866</v>
      </c>
      <c r="D41" s="13">
        <f t="shared" si="3"/>
        <v>41127990.89285715</v>
      </c>
      <c r="E41" s="13">
        <f t="shared" si="3"/>
        <v>62342986.607142866</v>
      </c>
      <c r="F41" s="13">
        <f t="shared" si="3"/>
        <v>80917419.64285716</v>
      </c>
      <c r="G41" s="13">
        <f t="shared" si="3"/>
        <v>101342136.83035716</v>
      </c>
      <c r="H41" s="13">
        <f t="shared" si="3"/>
        <v>107295877.09821431</v>
      </c>
      <c r="I41" s="8"/>
      <c r="J41" s="7"/>
      <c r="K41" s="7"/>
    </row>
    <row r="42" spans="1:11" ht="12.75">
      <c r="A42" s="6"/>
      <c r="B42" s="14" t="s">
        <v>16</v>
      </c>
      <c r="C42" s="12">
        <f t="shared" si="3"/>
        <v>1657050303.1607146</v>
      </c>
      <c r="D42" s="15">
        <f t="shared" si="3"/>
        <v>263966959.6071429</v>
      </c>
      <c r="E42" s="15">
        <f t="shared" si="3"/>
        <v>313612874.3571429</v>
      </c>
      <c r="F42" s="15">
        <f t="shared" si="3"/>
        <v>345493888.1071429</v>
      </c>
      <c r="G42" s="15">
        <f t="shared" si="3"/>
        <v>377127395.75892866</v>
      </c>
      <c r="H42" s="15">
        <f t="shared" si="3"/>
        <v>365849185.3125001</v>
      </c>
      <c r="I42" s="8"/>
      <c r="J42" s="7"/>
      <c r="K42" s="7"/>
    </row>
    <row r="43" spans="1:11" ht="13.5" thickBot="1">
      <c r="A43" s="17"/>
      <c r="B43" s="18" t="s">
        <v>29</v>
      </c>
      <c r="C43" s="18"/>
      <c r="D43" s="18"/>
      <c r="E43" s="18"/>
      <c r="F43" s="18"/>
      <c r="G43" s="18"/>
      <c r="H43" s="18"/>
      <c r="I43" s="19"/>
      <c r="J43" s="7"/>
      <c r="K43" s="7"/>
    </row>
    <row r="44" spans="1:11" ht="12.75">
      <c r="A44" s="7"/>
      <c r="B44" s="7"/>
      <c r="C44" s="7"/>
      <c r="D44" s="7"/>
      <c r="E44" s="7"/>
      <c r="F44" s="7"/>
      <c r="G44" s="7"/>
      <c r="H44" s="7"/>
      <c r="I44" s="7"/>
      <c r="J44" s="7"/>
      <c r="K44" s="7"/>
    </row>
    <row r="45" spans="1:11" ht="13.5" thickBot="1">
      <c r="A45" s="7"/>
      <c r="B45" s="7"/>
      <c r="C45" s="7"/>
      <c r="D45" s="7"/>
      <c r="E45" s="7"/>
      <c r="F45" s="7"/>
      <c r="G45" s="7"/>
      <c r="H45" s="7"/>
      <c r="I45" s="7"/>
      <c r="J45" s="7"/>
      <c r="K45" s="7"/>
    </row>
    <row r="46" spans="1:11" ht="18">
      <c r="A46" s="2"/>
      <c r="B46" s="3"/>
      <c r="C46" s="3"/>
      <c r="D46" s="4" t="s">
        <v>39</v>
      </c>
      <c r="E46" s="3"/>
      <c r="F46" s="3"/>
      <c r="G46" s="21"/>
      <c r="H46" s="20" t="s">
        <v>0</v>
      </c>
      <c r="I46" s="5"/>
      <c r="J46" s="7"/>
      <c r="K46" s="7"/>
    </row>
    <row r="47" spans="1:11" ht="12.75">
      <c r="A47" s="6"/>
      <c r="B47" s="7"/>
      <c r="C47" s="7"/>
      <c r="D47" s="7"/>
      <c r="E47" s="7"/>
      <c r="F47" s="7"/>
      <c r="G47" s="7"/>
      <c r="H47" s="7"/>
      <c r="I47" s="8"/>
      <c r="J47" s="7"/>
      <c r="K47" s="7"/>
    </row>
    <row r="48" spans="1:11" ht="12.75">
      <c r="A48" s="6"/>
      <c r="B48" s="69" t="s">
        <v>22</v>
      </c>
      <c r="C48" s="72" t="s">
        <v>36</v>
      </c>
      <c r="D48" s="72"/>
      <c r="E48" s="72"/>
      <c r="F48" s="72"/>
      <c r="G48" s="72"/>
      <c r="H48" s="72"/>
      <c r="I48" s="8"/>
      <c r="J48" s="7"/>
      <c r="K48" s="7"/>
    </row>
    <row r="49" spans="1:11" ht="12.75">
      <c r="A49" s="6"/>
      <c r="B49" s="70"/>
      <c r="C49" s="72" t="s">
        <v>28</v>
      </c>
      <c r="D49" s="72"/>
      <c r="E49" s="72"/>
      <c r="F49" s="72"/>
      <c r="G49" s="72"/>
      <c r="H49" s="72"/>
      <c r="I49" s="8"/>
      <c r="J49" s="7"/>
      <c r="K49" s="7"/>
    </row>
    <row r="50" spans="1:11" ht="12.75">
      <c r="A50" s="6"/>
      <c r="B50" s="71"/>
      <c r="C50" s="10" t="s">
        <v>31</v>
      </c>
      <c r="D50" s="9" t="s">
        <v>23</v>
      </c>
      <c r="E50" s="9" t="s">
        <v>24</v>
      </c>
      <c r="F50" s="9" t="s">
        <v>25</v>
      </c>
      <c r="G50" s="9" t="s">
        <v>26</v>
      </c>
      <c r="H50" s="9" t="s">
        <v>27</v>
      </c>
      <c r="I50" s="8"/>
      <c r="J50" s="7"/>
      <c r="K50" s="7"/>
    </row>
    <row r="51" spans="1:11" ht="12.75">
      <c r="A51" s="6"/>
      <c r="B51" s="11" t="s">
        <v>21</v>
      </c>
      <c r="C51" s="12">
        <f>SUM(D51:H51)</f>
        <v>73191965.94642858</v>
      </c>
      <c r="D51" s="13">
        <f>+'Raw Data'!C9*'Core Cost Parameters'!$B$15*(1-'Core Cost Parameters'!$C$3)</f>
        <v>7163871.428571429</v>
      </c>
      <c r="E51" s="13">
        <f>+'Raw Data'!D9*'Core Cost Parameters'!$B$15*(1-'Core Cost Parameters'!$C$3)</f>
        <v>12185726.785714287</v>
      </c>
      <c r="F51" s="13">
        <f>+'Raw Data'!E9*'Core Cost Parameters'!$B$15*(1-'Core Cost Parameters'!$C$3)</f>
        <v>15978407.142857146</v>
      </c>
      <c r="G51" s="13">
        <f>+'Raw Data'!F9*'Core Cost Parameters'!$B$15*(1+'Core Cost Parameters'!$B$4)*(1-'Core Cost Parameters'!$C$3)</f>
        <v>18646307.035714287</v>
      </c>
      <c r="H51" s="13">
        <f>+'Raw Data'!G9*'Core Cost Parameters'!$B$15*(1+'Core Cost Parameters'!$B$4)*(1-'Core Cost Parameters'!$C$3)</f>
        <v>19217653.553571433</v>
      </c>
      <c r="I51" s="8"/>
      <c r="J51" s="7"/>
      <c r="K51" s="7"/>
    </row>
    <row r="52" spans="1:11" ht="12.75">
      <c r="A52" s="6"/>
      <c r="B52" s="11" t="s">
        <v>20</v>
      </c>
      <c r="C52" s="12">
        <f>SUM(D52:H52)</f>
        <v>506161141.5535715</v>
      </c>
      <c r="D52" s="13">
        <f>+'Raw Data'!C10*'Core Cost Parameters'!$B$15*(1-'Core Cost Parameters'!$C$3)</f>
        <v>87622039.2857143</v>
      </c>
      <c r="E52" s="13">
        <f>+'Raw Data'!D10*'Core Cost Parameters'!$B$15*(1-'Core Cost Parameters'!$C$3)</f>
        <v>101334760.71428573</v>
      </c>
      <c r="F52" s="13">
        <f>+'Raw Data'!E10*'Core Cost Parameters'!$B$15*(1-'Core Cost Parameters'!$C$3)</f>
        <v>106858092.85714287</v>
      </c>
      <c r="G52" s="13">
        <f>+'Raw Data'!F10*'Core Cost Parameters'!$B$15*(1+'Core Cost Parameters'!$B$4)*(1-'Core Cost Parameters'!$C$3)</f>
        <v>108783781.07142858</v>
      </c>
      <c r="H52" s="13">
        <f>+'Raw Data'!G10*'Core Cost Parameters'!$B$15*(1+'Core Cost Parameters'!$B$4)*(1-'Core Cost Parameters'!$C$3)</f>
        <v>101562467.625</v>
      </c>
      <c r="I52" s="8"/>
      <c r="J52" s="7"/>
      <c r="K52" s="7"/>
    </row>
    <row r="53" spans="1:11" ht="12.75">
      <c r="A53" s="6"/>
      <c r="B53" s="11" t="s">
        <v>19</v>
      </c>
      <c r="C53" s="12">
        <f>SUM(D53:H53)</f>
        <v>74675938.01785716</v>
      </c>
      <c r="D53" s="13">
        <f>+'Raw Data'!C11*'Core Cost Parameters'!$B$15*(1-'Core Cost Parameters'!$C$3)</f>
        <v>12188330.357142858</v>
      </c>
      <c r="E53" s="13">
        <f>+'Raw Data'!D11*'Core Cost Parameters'!$B$15*(1-'Core Cost Parameters'!$C$3)</f>
        <v>14270319.642857144</v>
      </c>
      <c r="F53" s="13">
        <f>+'Raw Data'!E11*'Core Cost Parameters'!$B$15*(1-'Core Cost Parameters'!$C$3)</f>
        <v>16379357.142857146</v>
      </c>
      <c r="G53" s="13">
        <f>+'Raw Data'!F11*'Core Cost Parameters'!$B$15*(1+'Core Cost Parameters'!$B$4)*(1-'Core Cost Parameters'!$C$3)</f>
        <v>16386545.892857146</v>
      </c>
      <c r="H53" s="13">
        <f>+'Raw Data'!G11*'Core Cost Parameters'!$B$15*(1+'Core Cost Parameters'!$B$4)*(1-'Core Cost Parameters'!$C$3)</f>
        <v>15451384.982142858</v>
      </c>
      <c r="I53" s="8"/>
      <c r="J53" s="7"/>
      <c r="K53" s="7"/>
    </row>
    <row r="54" spans="1:11" ht="12.75">
      <c r="A54" s="6"/>
      <c r="B54" s="11" t="s">
        <v>18</v>
      </c>
      <c r="C54" s="12">
        <f>SUM(D54:H54)</f>
        <v>97177612.17857143</v>
      </c>
      <c r="D54" s="13">
        <f>+'Raw Data'!C12*'Core Cost Parameters'!$B$15*(1-'Core Cost Parameters'!$C$3)</f>
        <v>8651378.571428573</v>
      </c>
      <c r="E54" s="13">
        <f>+'Raw Data'!D12*'Core Cost Parameters'!$B$15*(1-'Core Cost Parameters'!$C$3)</f>
        <v>13487946.42857143</v>
      </c>
      <c r="F54" s="13">
        <f>+'Raw Data'!E12*'Core Cost Parameters'!$B$15*(1-'Core Cost Parameters'!$C$3)</f>
        <v>19293042.85714286</v>
      </c>
      <c r="G54" s="13">
        <f>+'Raw Data'!F12*'Core Cost Parameters'!$B$15*(1+'Core Cost Parameters'!$B$4)*(1-'Core Cost Parameters'!$C$3)</f>
        <v>26560983.375</v>
      </c>
      <c r="H54" s="13">
        <f>+'Raw Data'!G12*'Core Cost Parameters'!$B$15*(1+'Core Cost Parameters'!$B$4)*(1-'Core Cost Parameters'!$C$3)</f>
        <v>29184260.946428575</v>
      </c>
      <c r="I54" s="8"/>
      <c r="J54" s="7"/>
      <c r="K54" s="7"/>
    </row>
    <row r="55" spans="1:11" ht="12.75">
      <c r="A55" s="6"/>
      <c r="B55" s="11" t="s">
        <v>17</v>
      </c>
      <c r="C55" s="12">
        <f>SUM(D55:H55)</f>
        <v>345796845.42857146</v>
      </c>
      <c r="D55" s="13">
        <f>+'Raw Data'!C13*'Core Cost Parameters'!$B$15*(1-'Core Cost Parameters'!$C$3)</f>
        <v>35808798.21428572</v>
      </c>
      <c r="E55" s="13">
        <f>+'Raw Data'!D13*'Core Cost Parameters'!$B$15*(1-'Core Cost Parameters'!$C$3)</f>
        <v>53603485.71428572</v>
      </c>
      <c r="F55" s="13">
        <f>+'Raw Data'!E13*'Core Cost Parameters'!$B$15*(1-'Core Cost Parameters'!$C$3)</f>
        <v>70557942.85714285</v>
      </c>
      <c r="G55" s="13">
        <f>+'Raw Data'!F13*'Core Cost Parameters'!$B$15*(1+'Core Cost Parameters'!$B$4)*(1-'Core Cost Parameters'!$C$3)</f>
        <v>89487464.94642858</v>
      </c>
      <c r="H55" s="13">
        <f>+'Raw Data'!G13*'Core Cost Parameters'!$B$15*(1+'Core Cost Parameters'!$B$4)*(1-'Core Cost Parameters'!$C$3)</f>
        <v>96339153.69642858</v>
      </c>
      <c r="I55" s="8"/>
      <c r="J55" s="7"/>
      <c r="K55" s="7"/>
    </row>
    <row r="56" spans="1:11" ht="12.75">
      <c r="A56" s="6"/>
      <c r="B56" s="14" t="s">
        <v>16</v>
      </c>
      <c r="C56" s="12">
        <f aca="true" t="shared" si="4" ref="C56:H56">SUM(C51:C55)</f>
        <v>1097003503.1250002</v>
      </c>
      <c r="D56" s="15">
        <f t="shared" si="4"/>
        <v>151434417.85714287</v>
      </c>
      <c r="E56" s="15">
        <f t="shared" si="4"/>
        <v>194882239.28571433</v>
      </c>
      <c r="F56" s="15">
        <f t="shared" si="4"/>
        <v>229066842.85714287</v>
      </c>
      <c r="G56" s="15">
        <f t="shared" si="4"/>
        <v>259865082.3214286</v>
      </c>
      <c r="H56" s="15">
        <f t="shared" si="4"/>
        <v>261754920.80357146</v>
      </c>
      <c r="I56" s="8"/>
      <c r="J56" s="7"/>
      <c r="K56" s="7"/>
    </row>
    <row r="57" spans="1:11" ht="12.75">
      <c r="A57" s="6"/>
      <c r="B57" s="56" t="s">
        <v>29</v>
      </c>
      <c r="C57" s="53"/>
      <c r="D57" s="54"/>
      <c r="E57" s="54"/>
      <c r="F57" s="54"/>
      <c r="G57" s="54"/>
      <c r="H57" s="54"/>
      <c r="I57" s="8"/>
      <c r="J57" s="7"/>
      <c r="K57" s="7"/>
    </row>
    <row r="58" spans="1:11" ht="12.75">
      <c r="A58" s="6"/>
      <c r="B58" s="7"/>
      <c r="C58" s="7"/>
      <c r="D58" s="16"/>
      <c r="E58" s="16"/>
      <c r="F58" s="7"/>
      <c r="G58" s="7"/>
      <c r="H58" s="7"/>
      <c r="I58" s="8"/>
      <c r="J58" s="7"/>
      <c r="K58" s="7"/>
    </row>
    <row r="59" spans="1:11" ht="12.75">
      <c r="A59" s="6"/>
      <c r="B59" s="69" t="s">
        <v>22</v>
      </c>
      <c r="C59" s="72" t="s">
        <v>37</v>
      </c>
      <c r="D59" s="72"/>
      <c r="E59" s="72"/>
      <c r="F59" s="72"/>
      <c r="G59" s="72"/>
      <c r="H59" s="72"/>
      <c r="I59" s="8"/>
      <c r="J59" s="7"/>
      <c r="K59" s="7"/>
    </row>
    <row r="60" spans="1:11" ht="12.75">
      <c r="A60" s="6"/>
      <c r="B60" s="70"/>
      <c r="C60" s="72" t="s">
        <v>33</v>
      </c>
      <c r="D60" s="72"/>
      <c r="E60" s="72"/>
      <c r="F60" s="72"/>
      <c r="G60" s="72"/>
      <c r="H60" s="72"/>
      <c r="I60" s="8"/>
      <c r="J60" s="7"/>
      <c r="K60" s="7"/>
    </row>
    <row r="61" spans="1:11" ht="12.75">
      <c r="A61" s="6"/>
      <c r="B61" s="71"/>
      <c r="C61" s="10" t="s">
        <v>31</v>
      </c>
      <c r="D61" s="9" t="s">
        <v>23</v>
      </c>
      <c r="E61" s="9" t="s">
        <v>24</v>
      </c>
      <c r="F61" s="9" t="s">
        <v>25</v>
      </c>
      <c r="G61" s="9" t="s">
        <v>26</v>
      </c>
      <c r="H61" s="9" t="s">
        <v>27</v>
      </c>
      <c r="I61" s="8"/>
      <c r="J61" s="7"/>
      <c r="K61" s="7"/>
    </row>
    <row r="62" spans="1:11" ht="12.75">
      <c r="A62" s="6"/>
      <c r="B62" s="11" t="s">
        <v>21</v>
      </c>
      <c r="C62" s="12">
        <f>SUM(D62:H62)</f>
        <v>30793195.125000007</v>
      </c>
      <c r="D62" s="13">
        <f>+'Raw Data'!C20*'Core Cost Parameters'!$B$15*(1+'Core Cost Parameters'!$B$3)</f>
        <v>3435830.3571428577</v>
      </c>
      <c r="E62" s="13">
        <f>+'Raw Data'!D20*'Core Cost Parameters'!$B$15*(1+'Core Cost Parameters'!$B$3)</f>
        <v>5691969.642857144</v>
      </c>
      <c r="F62" s="13">
        <f>+'Raw Data'!E20*'Core Cost Parameters'!$B$15*(1+'Core Cost Parameters'!$B$3)</f>
        <v>6917801.785714286</v>
      </c>
      <c r="G62" s="13">
        <f>+'Raw Data'!F20*'Core Cost Parameters'!$B$15*(1+'Core Cost Parameters'!$B$3)*(1+'Core Cost Parameters'!$B$4)</f>
        <v>7564171.017857145</v>
      </c>
      <c r="H62" s="13">
        <f>+'Raw Data'!G20*'Core Cost Parameters'!$B$15*(1+'Core Cost Parameters'!$B$3)*(1+'Core Cost Parameters'!$B$4)</f>
        <v>7183422.321428573</v>
      </c>
      <c r="I62" s="8"/>
      <c r="J62" s="7"/>
      <c r="K62" s="7"/>
    </row>
    <row r="63" spans="1:11" ht="12.75">
      <c r="A63" s="6"/>
      <c r="B63" s="11" t="s">
        <v>20</v>
      </c>
      <c r="C63" s="12">
        <f>SUM(D63:H63)</f>
        <v>585475824.2142859</v>
      </c>
      <c r="D63" s="13">
        <f>+'Raw Data'!C21*'Core Cost Parameters'!$B$15*(1+'Core Cost Parameters'!$B$3)</f>
        <v>120656957.14285716</v>
      </c>
      <c r="E63" s="13">
        <f>+'Raw Data'!D21*'Core Cost Parameters'!$B$15*(1+'Core Cost Parameters'!$B$3)</f>
        <v>124089782.14285716</v>
      </c>
      <c r="F63" s="13">
        <f>+'Raw Data'!E21*'Core Cost Parameters'!$B$15*(1+'Core Cost Parameters'!$B$3)</f>
        <v>119008430.35714288</v>
      </c>
      <c r="G63" s="13">
        <f>+'Raw Data'!F21*'Core Cost Parameters'!$B$15*(1+'Core Cost Parameters'!$B$3)*(1+'Core Cost Parameters'!$B$4)</f>
        <v>117347986.4464286</v>
      </c>
      <c r="H63" s="13">
        <f>+'Raw Data'!G21*'Core Cost Parameters'!$B$15*(1+'Core Cost Parameters'!$B$3)*(1+'Core Cost Parameters'!$B$4)</f>
        <v>104372668.12500001</v>
      </c>
      <c r="I63" s="8"/>
      <c r="J63" s="7"/>
      <c r="K63" s="7"/>
    </row>
    <row r="64" spans="1:11" ht="12.75">
      <c r="A64" s="6"/>
      <c r="B64" s="11" t="s">
        <v>19</v>
      </c>
      <c r="C64" s="12">
        <f>SUM(D64:H64)</f>
        <v>104570717.625</v>
      </c>
      <c r="D64" s="13">
        <f>+'Raw Data'!C22*'Core Cost Parameters'!$B$15*(1+'Core Cost Parameters'!$B$3)</f>
        <v>23131350.000000004</v>
      </c>
      <c r="E64" s="13">
        <f>+'Raw Data'!D22*'Core Cost Parameters'!$B$15*(1+'Core Cost Parameters'!$B$3)</f>
        <v>22585612.5</v>
      </c>
      <c r="F64" s="13">
        <f>+'Raw Data'!E22*'Core Cost Parameters'!$B$15*(1+'Core Cost Parameters'!$B$3)</f>
        <v>21822075</v>
      </c>
      <c r="G64" s="13">
        <f>+'Raw Data'!F22*'Core Cost Parameters'!$B$15*(1+'Core Cost Parameters'!$B$3)*(1+'Core Cost Parameters'!$B$4)</f>
        <v>20036740.82142857</v>
      </c>
      <c r="H64" s="13">
        <f>+'Raw Data'!G22*'Core Cost Parameters'!$B$15*(1+'Core Cost Parameters'!$B$3)*(1+'Core Cost Parameters'!$B$4)</f>
        <v>16994939.30357143</v>
      </c>
      <c r="I64" s="8"/>
      <c r="J64" s="7"/>
      <c r="K64" s="7"/>
    </row>
    <row r="65" spans="1:11" ht="12.75">
      <c r="A65" s="6"/>
      <c r="B65" s="11" t="s">
        <v>18</v>
      </c>
      <c r="C65" s="12">
        <f>SUM(D65:H65)</f>
        <v>55582277.14285716</v>
      </c>
      <c r="D65" s="13">
        <f>+'Raw Data'!C23*'Core Cost Parameters'!$B$15*(1+'Core Cost Parameters'!$B$3)</f>
        <v>4557005.357142858</v>
      </c>
      <c r="E65" s="13">
        <f>+'Raw Data'!D23*'Core Cost Parameters'!$B$15*(1+'Core Cost Parameters'!$B$3)</f>
        <v>7877748.2142857155</v>
      </c>
      <c r="F65" s="13">
        <f>+'Raw Data'!E23*'Core Cost Parameters'!$B$15*(1+'Core Cost Parameters'!$B$3)</f>
        <v>11234555.357142858</v>
      </c>
      <c r="G65" s="13">
        <f>+'Raw Data'!F23*'Core Cost Parameters'!$B$15*(1+'Core Cost Parameters'!$B$3)*(1+'Core Cost Parameters'!$B$4)</f>
        <v>15615795.053571431</v>
      </c>
      <c r="H65" s="13">
        <f>+'Raw Data'!G23*'Core Cost Parameters'!$B$15*(1+'Core Cost Parameters'!$B$3)*(1+'Core Cost Parameters'!$B$4)</f>
        <v>16297173.16071429</v>
      </c>
      <c r="I65" s="8"/>
      <c r="J65" s="7"/>
      <c r="K65" s="7"/>
    </row>
    <row r="66" spans="1:11" ht="12.75">
      <c r="A66" s="6"/>
      <c r="B66" s="11" t="s">
        <v>17</v>
      </c>
      <c r="C66" s="12">
        <f>SUM(D66:H66)</f>
        <v>125834848.0714286</v>
      </c>
      <c r="D66" s="13">
        <f>+'Raw Data'!C24*'Core Cost Parameters'!$B$15*(1+'Core Cost Parameters'!$B$3)</f>
        <v>13544791.071428573</v>
      </c>
      <c r="E66" s="13">
        <f>+'Raw Data'!D24*'Core Cost Parameters'!$B$15*(1+'Core Cost Parameters'!$B$3)</f>
        <v>21208098.214285716</v>
      </c>
      <c r="F66" s="13">
        <f>+'Raw Data'!E24*'Core Cost Parameters'!$B$15*(1+'Core Cost Parameters'!$B$3)</f>
        <v>26542960.714285716</v>
      </c>
      <c r="G66" s="13">
        <f>+'Raw Data'!F24*'Core Cost Parameters'!$B$15*(1+'Core Cost Parameters'!$B$3)*(1+'Core Cost Parameters'!$B$4)</f>
        <v>32123099.250000004</v>
      </c>
      <c r="H66" s="13">
        <f>+'Raw Data'!G24*'Core Cost Parameters'!$B$15*(1+'Core Cost Parameters'!$B$3)*(1+'Core Cost Parameters'!$B$4)</f>
        <v>32415898.82142858</v>
      </c>
      <c r="I66" s="8"/>
      <c r="J66" s="7"/>
      <c r="K66" s="7"/>
    </row>
    <row r="67" spans="1:11" ht="12.75">
      <c r="A67" s="6"/>
      <c r="B67" s="14" t="s">
        <v>16</v>
      </c>
      <c r="C67" s="12">
        <f aca="true" t="shared" si="5" ref="C67:H67">SUM(C62:C66)</f>
        <v>902256862.1785717</v>
      </c>
      <c r="D67" s="15">
        <f t="shared" si="5"/>
        <v>165325933.92857146</v>
      </c>
      <c r="E67" s="15">
        <f t="shared" si="5"/>
        <v>181453210.71428573</v>
      </c>
      <c r="F67" s="15">
        <f t="shared" si="5"/>
        <v>185525823.21428573</v>
      </c>
      <c r="G67" s="15">
        <f t="shared" si="5"/>
        <v>192687792.58928576</v>
      </c>
      <c r="H67" s="15">
        <f t="shared" si="5"/>
        <v>177264101.73214287</v>
      </c>
      <c r="I67" s="8"/>
      <c r="J67" s="7"/>
      <c r="K67" s="7"/>
    </row>
    <row r="68" spans="1:11" ht="12.75">
      <c r="A68" s="6"/>
      <c r="B68" s="56" t="s">
        <v>29</v>
      </c>
      <c r="C68" s="7"/>
      <c r="D68" s="7"/>
      <c r="E68" s="7"/>
      <c r="F68" s="7"/>
      <c r="G68" s="7"/>
      <c r="H68" s="7"/>
      <c r="I68" s="8"/>
      <c r="J68" s="7"/>
      <c r="K68" s="7"/>
    </row>
    <row r="69" spans="1:11" ht="12.75">
      <c r="A69" s="6"/>
      <c r="B69" s="7"/>
      <c r="C69" s="7"/>
      <c r="D69" s="7"/>
      <c r="E69" s="7"/>
      <c r="F69" s="7"/>
      <c r="G69" s="7"/>
      <c r="H69" s="7"/>
      <c r="I69" s="8"/>
      <c r="J69" s="7"/>
      <c r="K69" s="7"/>
    </row>
    <row r="70" spans="1:11" ht="12.75">
      <c r="A70" s="6"/>
      <c r="B70" s="69" t="s">
        <v>22</v>
      </c>
      <c r="C70" s="72" t="s">
        <v>38</v>
      </c>
      <c r="D70" s="72"/>
      <c r="E70" s="72"/>
      <c r="F70" s="72"/>
      <c r="G70" s="72"/>
      <c r="H70" s="72"/>
      <c r="I70" s="8"/>
      <c r="J70" s="7"/>
      <c r="K70" s="7"/>
    </row>
    <row r="71" spans="1:11" ht="12.75">
      <c r="A71" s="6"/>
      <c r="B71" s="70"/>
      <c r="C71" s="72" t="s">
        <v>28</v>
      </c>
      <c r="D71" s="72"/>
      <c r="E71" s="72"/>
      <c r="F71" s="72"/>
      <c r="G71" s="72"/>
      <c r="H71" s="72"/>
      <c r="I71" s="8"/>
      <c r="J71" s="7"/>
      <c r="K71" s="7"/>
    </row>
    <row r="72" spans="1:11" ht="12.75">
      <c r="A72" s="6"/>
      <c r="B72" s="71"/>
      <c r="C72" s="10" t="s">
        <v>31</v>
      </c>
      <c r="D72" s="9" t="s">
        <v>23</v>
      </c>
      <c r="E72" s="9" t="s">
        <v>24</v>
      </c>
      <c r="F72" s="9" t="s">
        <v>25</v>
      </c>
      <c r="G72" s="9" t="s">
        <v>26</v>
      </c>
      <c r="H72" s="9" t="s">
        <v>27</v>
      </c>
      <c r="I72" s="8"/>
      <c r="J72" s="7"/>
      <c r="K72" s="7"/>
    </row>
    <row r="73" spans="1:11" ht="12.75">
      <c r="A73" s="6"/>
      <c r="B73" s="11" t="s">
        <v>21</v>
      </c>
      <c r="C73" s="12">
        <f aca="true" t="shared" si="6" ref="C73:H73">+C51+C62</f>
        <v>103985161.0714286</v>
      </c>
      <c r="D73" s="13">
        <f t="shared" si="6"/>
        <v>10599701.785714287</v>
      </c>
      <c r="E73" s="13">
        <f t="shared" si="6"/>
        <v>17877696.428571433</v>
      </c>
      <c r="F73" s="13">
        <f t="shared" si="6"/>
        <v>22896208.928571433</v>
      </c>
      <c r="G73" s="13">
        <f t="shared" si="6"/>
        <v>26210478.053571433</v>
      </c>
      <c r="H73" s="13">
        <f t="shared" si="6"/>
        <v>26401075.875000007</v>
      </c>
      <c r="I73" s="8"/>
      <c r="J73" s="7"/>
      <c r="K73" s="7"/>
    </row>
    <row r="74" spans="1:11" ht="12.75">
      <c r="A74" s="6"/>
      <c r="B74" s="11" t="s">
        <v>20</v>
      </c>
      <c r="C74" s="12">
        <f aca="true" t="shared" si="7" ref="C74:H74">+C52+C63</f>
        <v>1091636965.7678573</v>
      </c>
      <c r="D74" s="13">
        <f t="shared" si="7"/>
        <v>208278996.42857146</v>
      </c>
      <c r="E74" s="13">
        <f t="shared" si="7"/>
        <v>225424542.8571429</v>
      </c>
      <c r="F74" s="13">
        <f t="shared" si="7"/>
        <v>225866523.21428573</v>
      </c>
      <c r="G74" s="13">
        <f t="shared" si="7"/>
        <v>226131767.5178572</v>
      </c>
      <c r="H74" s="13">
        <f t="shared" si="7"/>
        <v>205935135.75</v>
      </c>
      <c r="I74" s="8"/>
      <c r="J74" s="7"/>
      <c r="K74" s="7"/>
    </row>
    <row r="75" spans="1:11" ht="12.75">
      <c r="A75" s="6"/>
      <c r="B75" s="11" t="s">
        <v>19</v>
      </c>
      <c r="C75" s="12">
        <f aca="true" t="shared" si="8" ref="C75:H75">+C53+C64</f>
        <v>179246655.64285716</v>
      </c>
      <c r="D75" s="13">
        <f t="shared" si="8"/>
        <v>35319680.357142866</v>
      </c>
      <c r="E75" s="13">
        <f t="shared" si="8"/>
        <v>36855932.14285714</v>
      </c>
      <c r="F75" s="13">
        <f t="shared" si="8"/>
        <v>38201432.14285715</v>
      </c>
      <c r="G75" s="13">
        <f t="shared" si="8"/>
        <v>36423286.71428572</v>
      </c>
      <c r="H75" s="13">
        <f t="shared" si="8"/>
        <v>32446324.285714287</v>
      </c>
      <c r="I75" s="8"/>
      <c r="J75" s="7"/>
      <c r="K75" s="7"/>
    </row>
    <row r="76" spans="1:11" ht="12.75">
      <c r="A76" s="6"/>
      <c r="B76" s="11" t="s">
        <v>18</v>
      </c>
      <c r="C76" s="12">
        <f aca="true" t="shared" si="9" ref="C76:H76">+C54+C65</f>
        <v>152759889.3214286</v>
      </c>
      <c r="D76" s="13">
        <f t="shared" si="9"/>
        <v>13208383.928571431</v>
      </c>
      <c r="E76" s="13">
        <f t="shared" si="9"/>
        <v>21365694.642857146</v>
      </c>
      <c r="F76" s="13">
        <f t="shared" si="9"/>
        <v>30527598.214285716</v>
      </c>
      <c r="G76" s="13">
        <f t="shared" si="9"/>
        <v>42176778.42857143</v>
      </c>
      <c r="H76" s="13">
        <f t="shared" si="9"/>
        <v>45481434.107142866</v>
      </c>
      <c r="I76" s="8"/>
      <c r="J76" s="7"/>
      <c r="K76" s="7"/>
    </row>
    <row r="77" spans="1:11" ht="12.75">
      <c r="A77" s="6"/>
      <c r="B77" s="11" t="s">
        <v>17</v>
      </c>
      <c r="C77" s="12">
        <f aca="true" t="shared" si="10" ref="C77:H77">+C55+C66</f>
        <v>471631693.50000006</v>
      </c>
      <c r="D77" s="13">
        <f t="shared" si="10"/>
        <v>49353589.28571429</v>
      </c>
      <c r="E77" s="13">
        <f t="shared" si="10"/>
        <v>74811583.92857143</v>
      </c>
      <c r="F77" s="13">
        <f t="shared" si="10"/>
        <v>97100903.57142857</v>
      </c>
      <c r="G77" s="13">
        <f t="shared" si="10"/>
        <v>121610564.19642858</v>
      </c>
      <c r="H77" s="13">
        <f t="shared" si="10"/>
        <v>128755052.51785716</v>
      </c>
      <c r="I77" s="8"/>
      <c r="J77" s="7"/>
      <c r="K77" s="7"/>
    </row>
    <row r="78" spans="1:11" ht="12.75">
      <c r="A78" s="6"/>
      <c r="B78" s="14" t="s">
        <v>16</v>
      </c>
      <c r="C78" s="12">
        <f aca="true" t="shared" si="11" ref="C78:H78">+C56+C67</f>
        <v>1999260365.303572</v>
      </c>
      <c r="D78" s="15">
        <f t="shared" si="11"/>
        <v>316760351.7857143</v>
      </c>
      <c r="E78" s="15">
        <f t="shared" si="11"/>
        <v>376335450.00000006</v>
      </c>
      <c r="F78" s="15">
        <f t="shared" si="11"/>
        <v>414592666.0714286</v>
      </c>
      <c r="G78" s="15">
        <f t="shared" si="11"/>
        <v>452552874.9107144</v>
      </c>
      <c r="H78" s="15">
        <f t="shared" si="11"/>
        <v>439019022.5357143</v>
      </c>
      <c r="I78" s="8"/>
      <c r="J78" s="7"/>
      <c r="K78" s="7"/>
    </row>
    <row r="79" spans="1:11" ht="13.5" thickBot="1">
      <c r="A79" s="17"/>
      <c r="B79" s="18" t="s">
        <v>29</v>
      </c>
      <c r="C79" s="18"/>
      <c r="D79" s="18"/>
      <c r="E79" s="18"/>
      <c r="F79" s="18"/>
      <c r="G79" s="18"/>
      <c r="H79" s="18"/>
      <c r="I79" s="19"/>
      <c r="J79" s="7"/>
      <c r="K79" s="7"/>
    </row>
    <row r="80" spans="1:11" ht="12.75">
      <c r="A80" s="7"/>
      <c r="B80" s="7"/>
      <c r="C80" s="7"/>
      <c r="D80" s="7"/>
      <c r="E80" s="7"/>
      <c r="F80" s="7"/>
      <c r="G80" s="7"/>
      <c r="H80" s="7"/>
      <c r="I80" s="7"/>
      <c r="J80" s="7"/>
      <c r="K80" s="7"/>
    </row>
    <row r="81" spans="1:11" ht="13.5" thickBot="1">
      <c r="A81" s="7"/>
      <c r="B81" s="7"/>
      <c r="C81" s="7"/>
      <c r="D81" s="7"/>
      <c r="E81" s="7"/>
      <c r="F81" s="7"/>
      <c r="G81" s="7"/>
      <c r="H81" s="7"/>
      <c r="I81" s="7"/>
      <c r="J81" s="7"/>
      <c r="K81" s="7"/>
    </row>
    <row r="82" spans="1:11" ht="18">
      <c r="A82" s="2"/>
      <c r="B82" s="3"/>
      <c r="C82" s="3"/>
      <c r="D82" s="4" t="s">
        <v>55</v>
      </c>
      <c r="E82" s="3"/>
      <c r="F82" s="3"/>
      <c r="G82" s="3"/>
      <c r="H82" s="20" t="s">
        <v>0</v>
      </c>
      <c r="I82" s="5"/>
      <c r="J82" s="7"/>
      <c r="K82" s="7"/>
    </row>
    <row r="83" spans="1:11" ht="12.75">
      <c r="A83" s="6"/>
      <c r="B83" s="7"/>
      <c r="C83" s="7"/>
      <c r="D83" s="7"/>
      <c r="E83" s="7"/>
      <c r="F83" s="7"/>
      <c r="G83" s="7"/>
      <c r="H83" s="7"/>
      <c r="I83" s="8"/>
      <c r="J83" s="7"/>
      <c r="K83" s="7"/>
    </row>
    <row r="84" spans="1:11" ht="12.75">
      <c r="A84" s="6"/>
      <c r="B84" s="69" t="s">
        <v>22</v>
      </c>
      <c r="C84" s="72" t="s">
        <v>36</v>
      </c>
      <c r="D84" s="72"/>
      <c r="E84" s="72"/>
      <c r="F84" s="72"/>
      <c r="G84" s="72"/>
      <c r="H84" s="72"/>
      <c r="I84" s="8"/>
      <c r="J84" s="7"/>
      <c r="K84" s="7"/>
    </row>
    <row r="85" spans="1:11" ht="12.75">
      <c r="A85" s="6"/>
      <c r="B85" s="70"/>
      <c r="C85" s="72" t="s">
        <v>28</v>
      </c>
      <c r="D85" s="72"/>
      <c r="E85" s="72"/>
      <c r="F85" s="72"/>
      <c r="G85" s="72"/>
      <c r="H85" s="72"/>
      <c r="I85" s="8"/>
      <c r="J85" s="7"/>
      <c r="K85" s="7"/>
    </row>
    <row r="86" spans="1:11" ht="12.75">
      <c r="A86" s="6"/>
      <c r="B86" s="71"/>
      <c r="C86" s="10" t="s">
        <v>31</v>
      </c>
      <c r="D86" s="9" t="s">
        <v>23</v>
      </c>
      <c r="E86" s="9" t="s">
        <v>24</v>
      </c>
      <c r="F86" s="9" t="s">
        <v>25</v>
      </c>
      <c r="G86" s="9" t="s">
        <v>26</v>
      </c>
      <c r="H86" s="9" t="s">
        <v>27</v>
      </c>
      <c r="I86" s="8"/>
      <c r="J86" s="7"/>
      <c r="K86" s="7"/>
    </row>
    <row r="87" spans="1:11" ht="12.75">
      <c r="A87" s="6"/>
      <c r="B87" s="11" t="s">
        <v>21</v>
      </c>
      <c r="C87" s="12">
        <f>SUM(D87:H87)</f>
        <v>26837054.18035715</v>
      </c>
      <c r="D87" s="13">
        <f>+'Raw Data'!C9*'Core Cost Parameters'!$B$17*(1-'Core Cost Parameters'!$C$3)</f>
        <v>2626752.8571428577</v>
      </c>
      <c r="E87" s="13">
        <f>+'Raw Data'!D9*'Core Cost Parameters'!$B$17*(1-'Core Cost Parameters'!$C$3)</f>
        <v>4468099.821428573</v>
      </c>
      <c r="F87" s="13">
        <f>+'Raw Data'!E9*'Core Cost Parameters'!$B$17*(1-'Core Cost Parameters'!$C$3)</f>
        <v>5858749.285714287</v>
      </c>
      <c r="G87" s="13">
        <f>+'Raw Data'!F9*'Core Cost Parameters'!$B$17*(1+'Core Cost Parameters'!$B$4)*(1-'Core Cost Parameters'!$C$3)</f>
        <v>6836979.246428573</v>
      </c>
      <c r="H87" s="13">
        <f>+'Raw Data'!G9*'Core Cost Parameters'!$B$17*(1+'Core Cost Parameters'!$B$4)*(1-'Core Cost Parameters'!$C$3)</f>
        <v>7046472.969642859</v>
      </c>
      <c r="I87" s="8"/>
      <c r="J87" s="7"/>
      <c r="K87" s="7"/>
    </row>
    <row r="88" spans="1:11" ht="12.75">
      <c r="A88" s="6"/>
      <c r="B88" s="11" t="s">
        <v>20</v>
      </c>
      <c r="C88" s="12">
        <f>SUM(D88:H88)</f>
        <v>185592418.56964287</v>
      </c>
      <c r="D88" s="13">
        <f>+'Raw Data'!C10*'Core Cost Parameters'!$B$17*(1-'Core Cost Parameters'!$C$3)</f>
        <v>32128081.07142858</v>
      </c>
      <c r="E88" s="13">
        <f>+'Raw Data'!D10*'Core Cost Parameters'!$B$17*(1-'Core Cost Parameters'!$C$3)</f>
        <v>37156078.92857143</v>
      </c>
      <c r="F88" s="13">
        <f>+'Raw Data'!E10*'Core Cost Parameters'!$B$17*(1-'Core Cost Parameters'!$C$3)</f>
        <v>39181300.71428572</v>
      </c>
      <c r="G88" s="13">
        <f>+'Raw Data'!F10*'Core Cost Parameters'!$B$17*(1+'Core Cost Parameters'!$B$4)*(1-'Core Cost Parameters'!$C$3)</f>
        <v>39887386.39285715</v>
      </c>
      <c r="H88" s="13">
        <f>+'Raw Data'!G10*'Core Cost Parameters'!$B$17*(1+'Core Cost Parameters'!$B$4)*(1-'Core Cost Parameters'!$C$3)</f>
        <v>37239571.462500006</v>
      </c>
      <c r="I88" s="8"/>
      <c r="J88" s="7"/>
      <c r="K88" s="7"/>
    </row>
    <row r="89" spans="1:11" ht="12.75">
      <c r="A89" s="6"/>
      <c r="B89" s="11" t="s">
        <v>19</v>
      </c>
      <c r="C89" s="12">
        <f>SUM(D89:H89)</f>
        <v>27381177.273214288</v>
      </c>
      <c r="D89" s="13">
        <f>+'Raw Data'!C11*'Core Cost Parameters'!$B$17*(1-'Core Cost Parameters'!$C$3)</f>
        <v>4469054.464285715</v>
      </c>
      <c r="E89" s="13">
        <f>+'Raw Data'!D11*'Core Cost Parameters'!$B$17*(1-'Core Cost Parameters'!$C$3)</f>
        <v>5232450.535714286</v>
      </c>
      <c r="F89" s="13">
        <f>+'Raw Data'!E11*'Core Cost Parameters'!$B$17*(1-'Core Cost Parameters'!$C$3)</f>
        <v>6005764.285714287</v>
      </c>
      <c r="G89" s="13">
        <f>+'Raw Data'!F11*'Core Cost Parameters'!$B$17*(1+'Core Cost Parameters'!$B$4)*(1-'Core Cost Parameters'!$C$3)</f>
        <v>6008400.160714287</v>
      </c>
      <c r="H89" s="13">
        <f>+'Raw Data'!G11*'Core Cost Parameters'!$B$17*(1+'Core Cost Parameters'!$B$4)*(1-'Core Cost Parameters'!$C$3)</f>
        <v>5665507.826785714</v>
      </c>
      <c r="I89" s="8"/>
      <c r="J89" s="7"/>
      <c r="K89" s="7"/>
    </row>
    <row r="90" spans="1:11" ht="12.75">
      <c r="A90" s="6"/>
      <c r="B90" s="11" t="s">
        <v>18</v>
      </c>
      <c r="C90" s="12">
        <f>SUM(D90:H90)</f>
        <v>35631791.132142864</v>
      </c>
      <c r="D90" s="13">
        <f>+'Raw Data'!C12*'Core Cost Parameters'!$B$17*(1-'Core Cost Parameters'!$C$3)</f>
        <v>3172172.1428571437</v>
      </c>
      <c r="E90" s="13">
        <f>+'Raw Data'!D12*'Core Cost Parameters'!$B$17*(1-'Core Cost Parameters'!$C$3)</f>
        <v>4945580.357142858</v>
      </c>
      <c r="F90" s="13">
        <f>+'Raw Data'!E12*'Core Cost Parameters'!$B$17*(1-'Core Cost Parameters'!$C$3)</f>
        <v>7074115.7142857155</v>
      </c>
      <c r="G90" s="13">
        <f>+'Raw Data'!F12*'Core Cost Parameters'!$B$17*(1+'Core Cost Parameters'!$B$4)*(1-'Core Cost Parameters'!$C$3)</f>
        <v>9739027.237500003</v>
      </c>
      <c r="H90" s="13">
        <f>+'Raw Data'!G12*'Core Cost Parameters'!$B$17*(1+'Core Cost Parameters'!$B$4)*(1-'Core Cost Parameters'!$C$3)</f>
        <v>10700895.680357145</v>
      </c>
      <c r="I90" s="8"/>
      <c r="J90" s="7"/>
      <c r="K90" s="7"/>
    </row>
    <row r="91" spans="1:11" ht="12.75">
      <c r="A91" s="6"/>
      <c r="B91" s="11" t="s">
        <v>17</v>
      </c>
      <c r="C91" s="12">
        <f>SUM(D91:H91)</f>
        <v>126792176.65714289</v>
      </c>
      <c r="D91" s="13">
        <f>+'Raw Data'!C13*'Core Cost Parameters'!$B$17*(1-'Core Cost Parameters'!$C$3)</f>
        <v>13129892.678571431</v>
      </c>
      <c r="E91" s="13">
        <f>+'Raw Data'!D13*'Core Cost Parameters'!$B$17*(1-'Core Cost Parameters'!$C$3)</f>
        <v>19654611.428571433</v>
      </c>
      <c r="F91" s="13">
        <f>+'Raw Data'!E13*'Core Cost Parameters'!$B$17*(1-'Core Cost Parameters'!$C$3)</f>
        <v>25871245.714285716</v>
      </c>
      <c r="G91" s="13">
        <f>+'Raw Data'!F13*'Core Cost Parameters'!$B$17*(1+'Core Cost Parameters'!$B$4)*(1-'Core Cost Parameters'!$C$3)</f>
        <v>32812070.48035715</v>
      </c>
      <c r="H91" s="13">
        <f>+'Raw Data'!G13*'Core Cost Parameters'!$B$17*(1+'Core Cost Parameters'!$B$4)*(1-'Core Cost Parameters'!$C$3)</f>
        <v>35324356.355357155</v>
      </c>
      <c r="I91" s="8"/>
      <c r="J91" s="7"/>
      <c r="K91" s="7"/>
    </row>
    <row r="92" spans="1:11" ht="12.75">
      <c r="A92" s="6"/>
      <c r="B92" s="14" t="s">
        <v>16</v>
      </c>
      <c r="C92" s="12">
        <f aca="true" t="shared" si="12" ref="C92:H92">SUM(C87:C91)</f>
        <v>402234617.81250006</v>
      </c>
      <c r="D92" s="15">
        <f t="shared" si="12"/>
        <v>55525953.214285724</v>
      </c>
      <c r="E92" s="15">
        <f t="shared" si="12"/>
        <v>71456821.07142858</v>
      </c>
      <c r="F92" s="15">
        <f t="shared" si="12"/>
        <v>83991175.71428572</v>
      </c>
      <c r="G92" s="15">
        <f t="shared" si="12"/>
        <v>95283863.51785716</v>
      </c>
      <c r="H92" s="15">
        <f t="shared" si="12"/>
        <v>95976804.29464288</v>
      </c>
      <c r="I92" s="8"/>
      <c r="J92" s="7"/>
      <c r="K92" s="7"/>
    </row>
    <row r="93" spans="1:11" ht="12.75">
      <c r="A93" s="6"/>
      <c r="B93" s="56" t="s">
        <v>29</v>
      </c>
      <c r="C93" s="53"/>
      <c r="D93" s="65"/>
      <c r="E93" s="54"/>
      <c r="F93" s="54"/>
      <c r="G93" s="54"/>
      <c r="H93" s="54"/>
      <c r="I93" s="8"/>
      <c r="J93" s="7"/>
      <c r="K93" s="7"/>
    </row>
    <row r="94" spans="1:11" ht="12.75">
      <c r="A94" s="6"/>
      <c r="B94" s="7"/>
      <c r="C94" s="7"/>
      <c r="D94" s="16"/>
      <c r="E94" s="16"/>
      <c r="F94" s="7"/>
      <c r="G94" s="7"/>
      <c r="H94" s="7"/>
      <c r="I94" s="8"/>
      <c r="J94" s="7"/>
      <c r="K94" s="7"/>
    </row>
    <row r="95" spans="1:11" ht="12.75">
      <c r="A95" s="6"/>
      <c r="B95" s="69" t="s">
        <v>22</v>
      </c>
      <c r="C95" s="72" t="s">
        <v>62</v>
      </c>
      <c r="D95" s="72"/>
      <c r="E95" s="72"/>
      <c r="F95" s="72"/>
      <c r="G95" s="72"/>
      <c r="H95" s="72"/>
      <c r="I95" s="8"/>
      <c r="J95" s="7"/>
      <c r="K95" s="7"/>
    </row>
    <row r="96" spans="1:11" ht="12.75">
      <c r="A96" s="6"/>
      <c r="B96" s="70"/>
      <c r="C96" s="72" t="s">
        <v>32</v>
      </c>
      <c r="D96" s="72"/>
      <c r="E96" s="72"/>
      <c r="F96" s="72"/>
      <c r="G96" s="72"/>
      <c r="H96" s="72"/>
      <c r="I96" s="8"/>
      <c r="J96" s="7"/>
      <c r="K96" s="7"/>
    </row>
    <row r="97" spans="1:11" ht="12.75">
      <c r="A97" s="6"/>
      <c r="B97" s="71"/>
      <c r="C97" s="10" t="s">
        <v>31</v>
      </c>
      <c r="D97" s="9" t="s">
        <v>23</v>
      </c>
      <c r="E97" s="9" t="s">
        <v>24</v>
      </c>
      <c r="F97" s="9" t="s">
        <v>25</v>
      </c>
      <c r="G97" s="9" t="s">
        <v>26</v>
      </c>
      <c r="H97" s="9" t="s">
        <v>27</v>
      </c>
      <c r="I97" s="8"/>
      <c r="J97" s="7"/>
      <c r="K97" s="7"/>
    </row>
    <row r="98" spans="1:11" ht="12.75">
      <c r="A98" s="6"/>
      <c r="B98" s="11" t="s">
        <v>21</v>
      </c>
      <c r="C98" s="12">
        <f>SUM(D98:H98)</f>
        <v>11290838.212500002</v>
      </c>
      <c r="D98" s="13">
        <f>+'Raw Data'!C20*'Core Cost Parameters'!$B$17*(1+'Core Cost Parameters'!$B$3)</f>
        <v>1259804.4642857146</v>
      </c>
      <c r="E98" s="13">
        <f>+'Raw Data'!D20*'Core Cost Parameters'!$B$17*(1+'Core Cost Parameters'!$B$3)</f>
        <v>2087055.5357142861</v>
      </c>
      <c r="F98" s="13">
        <f>+'Raw Data'!E20*'Core Cost Parameters'!$B$17*(1+'Core Cost Parameters'!$B$3)</f>
        <v>2536527.3214285723</v>
      </c>
      <c r="G98" s="13">
        <f>+'Raw Data'!F20*'Core Cost Parameters'!$B$17*(1+'Core Cost Parameters'!$B$3)*(1+'Core Cost Parameters'!$B$4)</f>
        <v>2773529.3732142863</v>
      </c>
      <c r="H98" s="13">
        <f>+'Raw Data'!G20*'Core Cost Parameters'!$B$17*(1+'Core Cost Parameters'!$B$3)*(1+'Core Cost Parameters'!$B$4)</f>
        <v>2633921.5178571437</v>
      </c>
      <c r="I98" s="8"/>
      <c r="J98" s="7"/>
      <c r="K98" s="7"/>
    </row>
    <row r="99" spans="1:11" ht="12.75">
      <c r="A99" s="6"/>
      <c r="B99" s="11" t="s">
        <v>20</v>
      </c>
      <c r="C99" s="12">
        <f>SUM(D99:H99)</f>
        <v>214674468.8785715</v>
      </c>
      <c r="D99" s="13">
        <f>+'Raw Data'!C21*'Core Cost Parameters'!$B$17*(1+'Core Cost Parameters'!$B$3)</f>
        <v>44240884.2857143</v>
      </c>
      <c r="E99" s="13">
        <f>+'Raw Data'!D21*'Core Cost Parameters'!$B$17*(1+'Core Cost Parameters'!$B$3)</f>
        <v>45499586.7857143</v>
      </c>
      <c r="F99" s="13">
        <f>+'Raw Data'!E21*'Core Cost Parameters'!$B$17*(1+'Core Cost Parameters'!$B$3)</f>
        <v>43636424.464285724</v>
      </c>
      <c r="G99" s="13">
        <f>+'Raw Data'!F21*'Core Cost Parameters'!$B$17*(1+'Core Cost Parameters'!$B$3)*(1+'Core Cost Parameters'!$B$4)</f>
        <v>43027595.03035715</v>
      </c>
      <c r="H99" s="13">
        <f>+'Raw Data'!G21*'Core Cost Parameters'!$B$17*(1+'Core Cost Parameters'!$B$3)*(1+'Core Cost Parameters'!$B$4)</f>
        <v>38269978.312500015</v>
      </c>
      <c r="I99" s="8"/>
      <c r="J99" s="7"/>
      <c r="K99" s="7"/>
    </row>
    <row r="100" spans="1:11" ht="12.75">
      <c r="A100" s="6"/>
      <c r="B100" s="11" t="s">
        <v>19</v>
      </c>
      <c r="C100" s="12">
        <f>SUM(D100:H100)</f>
        <v>38342596.46250001</v>
      </c>
      <c r="D100" s="13">
        <f>+'Raw Data'!C22*'Core Cost Parameters'!$B$17*(1+'Core Cost Parameters'!$B$3)</f>
        <v>8481495.000000002</v>
      </c>
      <c r="E100" s="13">
        <f>+'Raw Data'!D22*'Core Cost Parameters'!$B$17*(1+'Core Cost Parameters'!$B$3)</f>
        <v>8281391.250000002</v>
      </c>
      <c r="F100" s="13">
        <f>+'Raw Data'!E22*'Core Cost Parameters'!$B$17*(1+'Core Cost Parameters'!$B$3)</f>
        <v>8001427.500000002</v>
      </c>
      <c r="G100" s="13">
        <f>+'Raw Data'!F22*'Core Cost Parameters'!$B$17*(1+'Core Cost Parameters'!$B$3)*(1+'Core Cost Parameters'!$B$4)</f>
        <v>7346804.967857144</v>
      </c>
      <c r="H100" s="13">
        <f>+'Raw Data'!G22*'Core Cost Parameters'!$B$17*(1+'Core Cost Parameters'!$B$3)*(1+'Core Cost Parameters'!$B$4)</f>
        <v>6231477.744642859</v>
      </c>
      <c r="I100" s="8"/>
      <c r="J100" s="7"/>
      <c r="K100" s="7"/>
    </row>
    <row r="101" spans="1:11" ht="12.75">
      <c r="A101" s="6"/>
      <c r="B101" s="11" t="s">
        <v>18</v>
      </c>
      <c r="C101" s="12">
        <f>SUM(D101:H101)</f>
        <v>20380168.28571429</v>
      </c>
      <c r="D101" s="13">
        <f>+'Raw Data'!C23*'Core Cost Parameters'!$B$17*(1+'Core Cost Parameters'!$B$3)</f>
        <v>1670901.9642857146</v>
      </c>
      <c r="E101" s="13">
        <f>+'Raw Data'!D23*'Core Cost Parameters'!$B$17*(1+'Core Cost Parameters'!$B$3)</f>
        <v>2888507.678571429</v>
      </c>
      <c r="F101" s="13">
        <f>+'Raw Data'!E23*'Core Cost Parameters'!$B$17*(1+'Core Cost Parameters'!$B$3)</f>
        <v>4119336.9642857155</v>
      </c>
      <c r="G101" s="13">
        <f>+'Raw Data'!F23*'Core Cost Parameters'!$B$17*(1+'Core Cost Parameters'!$B$3)*(1+'Core Cost Parameters'!$B$4)</f>
        <v>5725791.519642859</v>
      </c>
      <c r="H101" s="13">
        <f>+'Raw Data'!G23*'Core Cost Parameters'!$B$17*(1+'Core Cost Parameters'!$B$3)*(1+'Core Cost Parameters'!$B$4)</f>
        <v>5975630.158928572</v>
      </c>
      <c r="I101" s="8"/>
      <c r="J101" s="7"/>
      <c r="K101" s="7"/>
    </row>
    <row r="102" spans="1:11" ht="12.75">
      <c r="A102" s="6"/>
      <c r="B102" s="11" t="s">
        <v>17</v>
      </c>
      <c r="C102" s="12">
        <f>SUM(D102:H102)</f>
        <v>46139444.292857155</v>
      </c>
      <c r="D102" s="13">
        <f>+'Raw Data'!C24*'Core Cost Parameters'!$B$17*(1+'Core Cost Parameters'!$B$3)</f>
        <v>4966423.392857145</v>
      </c>
      <c r="E102" s="13">
        <f>+'Raw Data'!D24*'Core Cost Parameters'!$B$17*(1+'Core Cost Parameters'!$B$3)</f>
        <v>7776302.678571431</v>
      </c>
      <c r="F102" s="13">
        <f>+'Raw Data'!E24*'Core Cost Parameters'!$B$17*(1+'Core Cost Parameters'!$B$3)</f>
        <v>9732418.928571431</v>
      </c>
      <c r="G102" s="13">
        <f>+'Raw Data'!F24*'Core Cost Parameters'!$B$17*(1+'Core Cost Parameters'!$B$3)*(1+'Core Cost Parameters'!$B$4)</f>
        <v>11778469.725000003</v>
      </c>
      <c r="H102" s="13">
        <f>+'Raw Data'!G24*'Core Cost Parameters'!$B$17*(1+'Core Cost Parameters'!$B$3)*(1+'Core Cost Parameters'!$B$4)</f>
        <v>11885829.567857144</v>
      </c>
      <c r="I102" s="8"/>
      <c r="J102" s="7"/>
      <c r="K102" s="7"/>
    </row>
    <row r="103" spans="1:11" ht="12.75">
      <c r="A103" s="6"/>
      <c r="B103" s="14" t="s">
        <v>16</v>
      </c>
      <c r="C103" s="12">
        <f aca="true" t="shared" si="13" ref="C103:H103">SUM(C98:C102)</f>
        <v>330827516.13214296</v>
      </c>
      <c r="D103" s="15">
        <f t="shared" si="13"/>
        <v>60619509.10714287</v>
      </c>
      <c r="E103" s="15">
        <f t="shared" si="13"/>
        <v>66532843.92857145</v>
      </c>
      <c r="F103" s="15">
        <f t="shared" si="13"/>
        <v>68026135.17857145</v>
      </c>
      <c r="G103" s="15">
        <f t="shared" si="13"/>
        <v>70652190.61607145</v>
      </c>
      <c r="H103" s="15">
        <f t="shared" si="13"/>
        <v>64996837.30178574</v>
      </c>
      <c r="I103" s="8"/>
      <c r="J103" s="7"/>
      <c r="K103" s="7"/>
    </row>
    <row r="104" spans="1:11" ht="12.75">
      <c r="A104" s="6"/>
      <c r="B104" s="56" t="s">
        <v>29</v>
      </c>
      <c r="C104" s="7"/>
      <c r="D104" s="7"/>
      <c r="E104" s="7"/>
      <c r="F104" s="7"/>
      <c r="G104" s="7"/>
      <c r="H104" s="7"/>
      <c r="I104" s="8"/>
      <c r="J104" s="7"/>
      <c r="K104" s="7"/>
    </row>
    <row r="105" spans="1:11" ht="12.75">
      <c r="A105" s="6"/>
      <c r="B105" s="7"/>
      <c r="C105" s="7"/>
      <c r="D105" s="7"/>
      <c r="E105" s="7"/>
      <c r="F105" s="7"/>
      <c r="G105" s="7"/>
      <c r="H105" s="7"/>
      <c r="I105" s="8"/>
      <c r="J105" s="7"/>
      <c r="K105" s="7"/>
    </row>
    <row r="106" spans="1:11" ht="12.75">
      <c r="A106" s="6"/>
      <c r="B106" s="69" t="s">
        <v>22</v>
      </c>
      <c r="C106" s="72" t="s">
        <v>38</v>
      </c>
      <c r="D106" s="72"/>
      <c r="E106" s="72"/>
      <c r="F106" s="72"/>
      <c r="G106" s="72"/>
      <c r="H106" s="72"/>
      <c r="I106" s="8"/>
      <c r="J106" s="7"/>
      <c r="K106" s="7"/>
    </row>
    <row r="107" spans="1:11" ht="12.75">
      <c r="A107" s="6"/>
      <c r="B107" s="70"/>
      <c r="C107" s="72" t="s">
        <v>32</v>
      </c>
      <c r="D107" s="72"/>
      <c r="E107" s="72"/>
      <c r="F107" s="72"/>
      <c r="G107" s="72"/>
      <c r="H107" s="72"/>
      <c r="I107" s="8"/>
      <c r="J107" s="7"/>
      <c r="K107" s="7"/>
    </row>
    <row r="108" spans="1:11" ht="12.75">
      <c r="A108" s="6"/>
      <c r="B108" s="71"/>
      <c r="C108" s="10" t="s">
        <v>31</v>
      </c>
      <c r="D108" s="9" t="s">
        <v>23</v>
      </c>
      <c r="E108" s="9" t="s">
        <v>24</v>
      </c>
      <c r="F108" s="9" t="s">
        <v>25</v>
      </c>
      <c r="G108" s="9" t="s">
        <v>26</v>
      </c>
      <c r="H108" s="9" t="s">
        <v>27</v>
      </c>
      <c r="I108" s="8"/>
      <c r="J108" s="7"/>
      <c r="K108" s="7"/>
    </row>
    <row r="109" spans="1:11" ht="12.75">
      <c r="A109" s="6"/>
      <c r="B109" s="11" t="s">
        <v>21</v>
      </c>
      <c r="C109" s="12">
        <f aca="true" t="shared" si="14" ref="C109:H109">+C87+C98</f>
        <v>38127892.39285715</v>
      </c>
      <c r="D109" s="13">
        <f t="shared" si="14"/>
        <v>3886557.3214285723</v>
      </c>
      <c r="E109" s="13">
        <f t="shared" si="14"/>
        <v>6555155.357142859</v>
      </c>
      <c r="F109" s="13">
        <f t="shared" si="14"/>
        <v>8395276.60714286</v>
      </c>
      <c r="G109" s="13">
        <f t="shared" si="14"/>
        <v>9610508.61964286</v>
      </c>
      <c r="H109" s="13">
        <f t="shared" si="14"/>
        <v>9680394.487500003</v>
      </c>
      <c r="I109" s="8"/>
      <c r="J109" s="7"/>
      <c r="K109" s="7"/>
    </row>
    <row r="110" spans="1:11" ht="12.75">
      <c r="A110" s="6"/>
      <c r="B110" s="11" t="s">
        <v>20</v>
      </c>
      <c r="C110" s="12">
        <f aca="true" t="shared" si="15" ref="C110:H110">+C88+C99</f>
        <v>400266887.4482144</v>
      </c>
      <c r="D110" s="13">
        <f t="shared" si="15"/>
        <v>76368965.35714288</v>
      </c>
      <c r="E110" s="13">
        <f t="shared" si="15"/>
        <v>82655665.71428573</v>
      </c>
      <c r="F110" s="13">
        <f t="shared" si="15"/>
        <v>82817725.17857143</v>
      </c>
      <c r="G110" s="13">
        <f t="shared" si="15"/>
        <v>82914981.4232143</v>
      </c>
      <c r="H110" s="13">
        <f t="shared" si="15"/>
        <v>75509549.77500002</v>
      </c>
      <c r="I110" s="8"/>
      <c r="J110" s="7"/>
      <c r="K110" s="7"/>
    </row>
    <row r="111" spans="1:11" ht="12.75">
      <c r="A111" s="6"/>
      <c r="B111" s="11" t="s">
        <v>19</v>
      </c>
      <c r="C111" s="12">
        <f aca="true" t="shared" si="16" ref="C111:H111">+C89+C100</f>
        <v>65723773.7357143</v>
      </c>
      <c r="D111" s="13">
        <f t="shared" si="16"/>
        <v>12950549.464285716</v>
      </c>
      <c r="E111" s="13">
        <f t="shared" si="16"/>
        <v>13513841.785714287</v>
      </c>
      <c r="F111" s="13">
        <f t="shared" si="16"/>
        <v>14007191.78571429</v>
      </c>
      <c r="G111" s="13">
        <f t="shared" si="16"/>
        <v>13355205.128571432</v>
      </c>
      <c r="H111" s="13">
        <f t="shared" si="16"/>
        <v>11896985.571428575</v>
      </c>
      <c r="I111" s="8"/>
      <c r="J111" s="7"/>
      <c r="K111" s="7"/>
    </row>
    <row r="112" spans="1:11" ht="12.75">
      <c r="A112" s="6"/>
      <c r="B112" s="11" t="s">
        <v>18</v>
      </c>
      <c r="C112" s="12">
        <f aca="true" t="shared" si="17" ref="C112:H112">+C90+C101</f>
        <v>56011959.417857155</v>
      </c>
      <c r="D112" s="13">
        <f t="shared" si="17"/>
        <v>4843074.107142858</v>
      </c>
      <c r="E112" s="13">
        <f t="shared" si="17"/>
        <v>7834088.035714287</v>
      </c>
      <c r="F112" s="13">
        <f t="shared" si="17"/>
        <v>11193452.678571431</v>
      </c>
      <c r="G112" s="13">
        <f t="shared" si="17"/>
        <v>15464818.75714286</v>
      </c>
      <c r="H112" s="13">
        <f t="shared" si="17"/>
        <v>16676525.839285716</v>
      </c>
      <c r="I112" s="8"/>
      <c r="J112" s="7"/>
      <c r="K112" s="7"/>
    </row>
    <row r="113" spans="1:11" ht="12.75">
      <c r="A113" s="6"/>
      <c r="B113" s="11" t="s">
        <v>17</v>
      </c>
      <c r="C113" s="12">
        <f aca="true" t="shared" si="18" ref="C113:H113">+C91+C102</f>
        <v>172931620.95000005</v>
      </c>
      <c r="D113" s="13">
        <f t="shared" si="18"/>
        <v>18096316.071428575</v>
      </c>
      <c r="E113" s="13">
        <f t="shared" si="18"/>
        <v>27430914.107142866</v>
      </c>
      <c r="F113" s="13">
        <f t="shared" si="18"/>
        <v>35603664.64285715</v>
      </c>
      <c r="G113" s="13">
        <f t="shared" si="18"/>
        <v>44590540.20535716</v>
      </c>
      <c r="H113" s="13">
        <f t="shared" si="18"/>
        <v>47210185.9232143</v>
      </c>
      <c r="I113" s="8"/>
      <c r="J113" s="7"/>
      <c r="K113" s="7"/>
    </row>
    <row r="114" spans="1:11" ht="12.75">
      <c r="A114" s="6"/>
      <c r="B114" s="14" t="s">
        <v>16</v>
      </c>
      <c r="C114" s="12">
        <f aca="true" t="shared" si="19" ref="C114:H114">+C92+C103</f>
        <v>733062133.944643</v>
      </c>
      <c r="D114" s="15">
        <f t="shared" si="19"/>
        <v>116145462.3214286</v>
      </c>
      <c r="E114" s="15">
        <f t="shared" si="19"/>
        <v>137989665.00000003</v>
      </c>
      <c r="F114" s="15">
        <f t="shared" si="19"/>
        <v>152017310.89285716</v>
      </c>
      <c r="G114" s="15">
        <f t="shared" si="19"/>
        <v>165936054.1339286</v>
      </c>
      <c r="H114" s="15">
        <f t="shared" si="19"/>
        <v>160973641.59642863</v>
      </c>
      <c r="I114" s="8"/>
      <c r="J114" s="7"/>
      <c r="K114" s="7"/>
    </row>
    <row r="115" spans="1:11" ht="13.5" thickBot="1">
      <c r="A115" s="17"/>
      <c r="B115" s="18" t="s">
        <v>5</v>
      </c>
      <c r="C115" s="18"/>
      <c r="D115" s="18"/>
      <c r="E115" s="18"/>
      <c r="F115" s="18"/>
      <c r="G115" s="18"/>
      <c r="H115" s="18"/>
      <c r="I115" s="19"/>
      <c r="J115" s="7"/>
      <c r="K115" s="7"/>
    </row>
    <row r="116" spans="1:11" ht="12.75">
      <c r="A116" s="7"/>
      <c r="B116" s="7"/>
      <c r="C116" s="7"/>
      <c r="D116" s="7"/>
      <c r="E116" s="7"/>
      <c r="F116" s="7"/>
      <c r="G116" s="7"/>
      <c r="H116" s="7"/>
      <c r="I116" s="7"/>
      <c r="J116" s="7"/>
      <c r="K116" s="7"/>
    </row>
    <row r="117" spans="1:11" ht="12.75">
      <c r="A117" s="7"/>
      <c r="B117" s="7"/>
      <c r="C117" s="7"/>
      <c r="D117" s="7"/>
      <c r="E117" s="7"/>
      <c r="F117" s="7"/>
      <c r="G117" s="7"/>
      <c r="H117" s="7"/>
      <c r="I117" s="7"/>
      <c r="J117" s="7"/>
      <c r="K117" s="7"/>
    </row>
    <row r="118" spans="1:11" ht="12.75">
      <c r="A118" s="7"/>
      <c r="B118" s="7"/>
      <c r="C118" s="7"/>
      <c r="D118" s="7"/>
      <c r="E118" s="7"/>
      <c r="F118" s="7"/>
      <c r="G118" s="7"/>
      <c r="H118" s="7"/>
      <c r="I118" s="7"/>
      <c r="J118" s="7"/>
      <c r="K118" s="7"/>
    </row>
    <row r="119" spans="1:11" ht="12.75">
      <c r="A119" s="7"/>
      <c r="B119" s="7"/>
      <c r="C119" s="7"/>
      <c r="D119" s="7"/>
      <c r="E119" s="7"/>
      <c r="F119" s="7"/>
      <c r="G119" s="7"/>
      <c r="H119" s="7"/>
      <c r="I119" s="7"/>
      <c r="J119" s="7"/>
      <c r="K119" s="7"/>
    </row>
    <row r="120" spans="1:11" ht="12.75">
      <c r="A120" s="7"/>
      <c r="B120" s="7"/>
      <c r="C120" s="7"/>
      <c r="D120" s="7"/>
      <c r="E120" s="7"/>
      <c r="F120" s="7"/>
      <c r="G120" s="7"/>
      <c r="H120" s="7"/>
      <c r="I120" s="7"/>
      <c r="J120" s="7"/>
      <c r="K120" s="7"/>
    </row>
    <row r="121" spans="1:11" ht="12.75">
      <c r="A121" s="7"/>
      <c r="B121" s="7"/>
      <c r="C121" s="7"/>
      <c r="D121" s="7"/>
      <c r="E121" s="7"/>
      <c r="F121" s="7"/>
      <c r="G121" s="7"/>
      <c r="H121" s="7"/>
      <c r="I121" s="7"/>
      <c r="J121" s="7"/>
      <c r="K121" s="7"/>
    </row>
    <row r="122" spans="1:11" ht="12.75">
      <c r="A122" s="7"/>
      <c r="B122" s="7"/>
      <c r="C122" s="7"/>
      <c r="D122" s="7"/>
      <c r="E122" s="7"/>
      <c r="F122" s="7"/>
      <c r="G122" s="7"/>
      <c r="H122" s="7"/>
      <c r="I122" s="7"/>
      <c r="J122" s="7"/>
      <c r="K122" s="7"/>
    </row>
    <row r="123" spans="1:11" ht="12.75">
      <c r="A123" s="7"/>
      <c r="B123" s="7"/>
      <c r="C123" s="7"/>
      <c r="D123" s="7"/>
      <c r="E123" s="7"/>
      <c r="F123" s="7"/>
      <c r="G123" s="7"/>
      <c r="H123" s="7"/>
      <c r="I123" s="7"/>
      <c r="J123" s="7"/>
      <c r="K123" s="7"/>
    </row>
    <row r="124" spans="1:11" ht="12.75">
      <c r="A124" s="7"/>
      <c r="B124" s="7"/>
      <c r="C124" s="7"/>
      <c r="D124" s="7"/>
      <c r="E124" s="7"/>
      <c r="F124" s="7"/>
      <c r="G124" s="7"/>
      <c r="H124" s="7"/>
      <c r="I124" s="7"/>
      <c r="J124" s="7"/>
      <c r="K124" s="7"/>
    </row>
    <row r="125" spans="1:11" ht="12.75">
      <c r="A125" s="7"/>
      <c r="B125" s="7"/>
      <c r="C125" s="7"/>
      <c r="D125" s="7"/>
      <c r="E125" s="7"/>
      <c r="F125" s="7"/>
      <c r="G125" s="7"/>
      <c r="H125" s="7"/>
      <c r="I125" s="7"/>
      <c r="J125" s="7"/>
      <c r="K125" s="7"/>
    </row>
    <row r="126" spans="1:11" ht="12.75">
      <c r="A126" s="7"/>
      <c r="B126" s="7"/>
      <c r="C126" s="7"/>
      <c r="D126" s="7"/>
      <c r="E126" s="7"/>
      <c r="F126" s="7"/>
      <c r="G126" s="7"/>
      <c r="H126" s="7"/>
      <c r="I126" s="7"/>
      <c r="J126" s="7"/>
      <c r="K126" s="7"/>
    </row>
  </sheetData>
  <mergeCells count="32">
    <mergeCell ref="B106:B108"/>
    <mergeCell ref="C106:H106"/>
    <mergeCell ref="C107:H107"/>
    <mergeCell ref="B84:B86"/>
    <mergeCell ref="C84:H84"/>
    <mergeCell ref="C85:H85"/>
    <mergeCell ref="B95:B97"/>
    <mergeCell ref="C95:H95"/>
    <mergeCell ref="C96:H96"/>
    <mergeCell ref="B59:B61"/>
    <mergeCell ref="C59:H59"/>
    <mergeCell ref="C60:H60"/>
    <mergeCell ref="B70:B72"/>
    <mergeCell ref="C70:H70"/>
    <mergeCell ref="C71:H71"/>
    <mergeCell ref="B34:B36"/>
    <mergeCell ref="C34:H34"/>
    <mergeCell ref="C35:H35"/>
    <mergeCell ref="B48:B50"/>
    <mergeCell ref="C48:H48"/>
    <mergeCell ref="C49:H49"/>
    <mergeCell ref="B12:B14"/>
    <mergeCell ref="C12:H12"/>
    <mergeCell ref="C13:H13"/>
    <mergeCell ref="B23:B25"/>
    <mergeCell ref="C23:H23"/>
    <mergeCell ref="C24:H24"/>
    <mergeCell ref="B8:D8"/>
    <mergeCell ref="B3:D3"/>
    <mergeCell ref="B4:D4"/>
    <mergeCell ref="B5:D5"/>
    <mergeCell ref="B7:D7"/>
  </mergeCells>
  <hyperlinks>
    <hyperlink ref="B3" r:id="rId1" display="Go to Cost Estimates (Standard Variant)"/>
    <hyperlink ref="B4" r:id="rId2" display="Go to Cost Estimates (Variant XXX)"/>
    <hyperlink ref="B5" r:id="rId3" display="Go to Cost Estimates (Volunteering Variant)"/>
    <hyperlink ref="B8" r:id="rId4" display="Back to Presentation"/>
    <hyperlink ref="B7" r:id="rId5" display="Go to Core Cost Parameters"/>
    <hyperlink ref="H10" location="'Costs Estimates'!B1" display="Go back"/>
    <hyperlink ref="H46" location="'Costs Estimates'!B1" display="Go back"/>
    <hyperlink ref="H82" location="'Costs Estimates'!B1" display="Go back"/>
    <hyperlink ref="B3:D3" location="'Costs Estimates'!D42" display="Go to Cost Estimates (Standard Variant)"/>
    <hyperlink ref="B4:D4" location="'Costs Estimates'!D67" display="Go to Cost Estimates (Cross-Sectoral Variant)"/>
    <hyperlink ref="B5:D5" location="'Costs Estimates'!D102" display="Go to Cost Estimates (Volunteering Variant)"/>
    <hyperlink ref="B7:D7" location="'Core Cost Parameters'!A1" display="Go to Core Cost Parameters"/>
    <hyperlink ref="B8:D8" location="Presentation!A19" display="Back to Presentation"/>
  </hyperlinks>
  <printOptions/>
  <pageMargins left="0.75" right="0.75" top="1" bottom="1" header="0" footer="0"/>
  <pageSetup horizontalDpi="300" verticalDpi="300" orientation="landscape" paperSize="9" scale="90" r:id="rId6"/>
  <rowBreaks count="3" manualBreakCount="3">
    <brk id="8" max="255" man="1"/>
    <brk id="45"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tabSelected="1" zoomScale="75" zoomScaleNormal="75" workbookViewId="0" topLeftCell="A1">
      <selection activeCell="A2" sqref="A2:G2"/>
    </sheetView>
  </sheetViews>
  <sheetFormatPr defaultColWidth="9.140625" defaultRowHeight="12.75"/>
  <cols>
    <col min="1" max="1" width="21.421875" style="1" customWidth="1"/>
    <col min="2" max="2" width="12.8515625" style="1" bestFit="1" customWidth="1"/>
    <col min="3" max="3" width="12.28125" style="1" bestFit="1" customWidth="1"/>
    <col min="4" max="4" width="12.57421875" style="1" bestFit="1" customWidth="1"/>
    <col min="5" max="5" width="11.7109375" style="1" bestFit="1" customWidth="1"/>
    <col min="6" max="7" width="12.57421875" style="1" bestFit="1" customWidth="1"/>
    <col min="8" max="8" width="10.7109375" style="1" customWidth="1"/>
    <col min="9" max="16384" width="11.421875" style="1" customWidth="1"/>
  </cols>
  <sheetData>
    <row r="1" spans="1:12" ht="12.75">
      <c r="A1" s="7"/>
      <c r="B1" s="7"/>
      <c r="C1" s="7"/>
      <c r="D1" s="7"/>
      <c r="E1" s="7"/>
      <c r="F1" s="7"/>
      <c r="G1" s="7"/>
      <c r="H1" s="7"/>
      <c r="I1" s="7"/>
      <c r="J1" s="7"/>
      <c r="K1" s="7"/>
      <c r="L1" s="7"/>
    </row>
    <row r="2" spans="1:12" ht="36.75" customHeight="1">
      <c r="A2" s="77" t="s">
        <v>63</v>
      </c>
      <c r="B2" s="77"/>
      <c r="C2" s="77"/>
      <c r="D2" s="77"/>
      <c r="E2" s="77"/>
      <c r="F2" s="77"/>
      <c r="G2" s="77"/>
      <c r="H2" s="7"/>
      <c r="I2" s="50"/>
      <c r="J2" s="7"/>
      <c r="K2" s="7"/>
      <c r="L2" s="7"/>
    </row>
    <row r="3" spans="1:12" ht="15">
      <c r="A3" s="22"/>
      <c r="B3" s="7"/>
      <c r="C3" s="7"/>
      <c r="D3" s="7"/>
      <c r="E3" s="7"/>
      <c r="F3" s="7"/>
      <c r="G3" s="7"/>
      <c r="H3" s="7"/>
      <c r="I3" s="67" t="s">
        <v>30</v>
      </c>
      <c r="J3" s="67"/>
      <c r="K3" s="67"/>
      <c r="L3" s="7"/>
    </row>
    <row r="4" spans="1:12" ht="15">
      <c r="A4" s="7"/>
      <c r="B4" s="7"/>
      <c r="C4" s="7"/>
      <c r="D4" s="7"/>
      <c r="E4" s="7"/>
      <c r="F4" s="7"/>
      <c r="G4" s="7"/>
      <c r="H4" s="7"/>
      <c r="I4" s="68" t="s">
        <v>56</v>
      </c>
      <c r="J4" s="68"/>
      <c r="K4" s="68"/>
      <c r="L4" s="7"/>
    </row>
    <row r="5" spans="1:12" ht="15">
      <c r="A5" s="7"/>
      <c r="B5" s="7"/>
      <c r="C5" s="7"/>
      <c r="D5" s="7"/>
      <c r="E5" s="7"/>
      <c r="F5" s="7"/>
      <c r="G5" s="7"/>
      <c r="H5" s="7"/>
      <c r="I5" s="68" t="s">
        <v>57</v>
      </c>
      <c r="J5" s="68"/>
      <c r="K5" s="68"/>
      <c r="L5" s="7"/>
    </row>
    <row r="6" spans="1:12" ht="15">
      <c r="A6" s="69" t="s">
        <v>22</v>
      </c>
      <c r="B6" s="72" t="s">
        <v>44</v>
      </c>
      <c r="C6" s="72"/>
      <c r="D6" s="72"/>
      <c r="E6" s="72"/>
      <c r="F6" s="72"/>
      <c r="G6" s="72"/>
      <c r="H6" s="7"/>
      <c r="I6" s="50"/>
      <c r="J6" s="7"/>
      <c r="K6" s="7"/>
      <c r="L6" s="7"/>
    </row>
    <row r="7" spans="1:12" ht="15">
      <c r="A7" s="70"/>
      <c r="B7" s="72" t="s">
        <v>28</v>
      </c>
      <c r="C7" s="72"/>
      <c r="D7" s="72"/>
      <c r="E7" s="72"/>
      <c r="F7" s="72"/>
      <c r="G7" s="72"/>
      <c r="H7" s="7"/>
      <c r="I7" s="50"/>
      <c r="J7" s="7"/>
      <c r="K7" s="7"/>
      <c r="L7" s="7"/>
    </row>
    <row r="8" spans="1:12" ht="12.75">
      <c r="A8" s="71"/>
      <c r="B8" s="51" t="s">
        <v>31</v>
      </c>
      <c r="C8" s="52" t="s">
        <v>23</v>
      </c>
      <c r="D8" s="52" t="s">
        <v>24</v>
      </c>
      <c r="E8" s="52" t="s">
        <v>25</v>
      </c>
      <c r="F8" s="52" t="s">
        <v>26</v>
      </c>
      <c r="G8" s="52" t="s">
        <v>27</v>
      </c>
      <c r="H8" s="7"/>
      <c r="I8" s="7"/>
      <c r="J8" s="7"/>
      <c r="K8" s="7"/>
      <c r="L8" s="7"/>
    </row>
    <row r="9" spans="1:12" ht="12.75">
      <c r="A9" s="11" t="s">
        <v>21</v>
      </c>
      <c r="B9" s="12">
        <f>SUM(C9:G9)</f>
        <v>498394</v>
      </c>
      <c r="C9" s="13">
        <v>49528</v>
      </c>
      <c r="D9" s="13">
        <v>84247</v>
      </c>
      <c r="E9" s="13">
        <v>110468</v>
      </c>
      <c r="F9" s="13">
        <v>125158</v>
      </c>
      <c r="G9" s="13">
        <v>128993</v>
      </c>
      <c r="H9" s="7"/>
      <c r="I9" s="7"/>
      <c r="J9" s="7"/>
      <c r="K9" s="7"/>
      <c r="L9" s="7"/>
    </row>
    <row r="10" spans="1:12" ht="12.75">
      <c r="A10" s="11" t="s">
        <v>20</v>
      </c>
      <c r="B10" s="12">
        <f>SUM(C10:G10)</f>
        <v>3457029</v>
      </c>
      <c r="C10" s="13">
        <v>605782</v>
      </c>
      <c r="D10" s="13">
        <v>700586</v>
      </c>
      <c r="E10" s="13">
        <v>738772</v>
      </c>
      <c r="F10" s="13">
        <v>730180</v>
      </c>
      <c r="G10" s="13">
        <v>681709</v>
      </c>
      <c r="H10" s="7"/>
      <c r="I10" s="7"/>
      <c r="J10" s="7"/>
      <c r="K10" s="7"/>
      <c r="L10" s="7"/>
    </row>
    <row r="11" spans="1:12" ht="12.75">
      <c r="A11" s="11" t="s">
        <v>19</v>
      </c>
      <c r="B11" s="12">
        <f>SUM(C11:G11)</f>
        <v>509867</v>
      </c>
      <c r="C11" s="13">
        <v>84265</v>
      </c>
      <c r="D11" s="13">
        <v>98659</v>
      </c>
      <c r="E11" s="13">
        <v>113240</v>
      </c>
      <c r="F11" s="13">
        <v>109990</v>
      </c>
      <c r="G11" s="13">
        <v>103713</v>
      </c>
      <c r="H11" s="7"/>
      <c r="I11" s="7"/>
      <c r="J11" s="7"/>
      <c r="K11" s="7"/>
      <c r="L11" s="7"/>
    </row>
    <row r="12" spans="1:12" ht="12.75">
      <c r="A12" s="11" t="s">
        <v>18</v>
      </c>
      <c r="B12" s="12">
        <f>SUM(C12:G12)</f>
        <v>660620</v>
      </c>
      <c r="C12" s="13">
        <v>59812</v>
      </c>
      <c r="D12" s="13">
        <v>93250</v>
      </c>
      <c r="E12" s="13">
        <v>133384</v>
      </c>
      <c r="F12" s="13">
        <v>178283</v>
      </c>
      <c r="G12" s="13">
        <v>195891</v>
      </c>
      <c r="H12" s="7"/>
      <c r="I12" s="7"/>
      <c r="J12" s="7"/>
      <c r="K12" s="7"/>
      <c r="L12" s="7"/>
    </row>
    <row r="13" spans="1:12" ht="12.75">
      <c r="A13" s="11" t="s">
        <v>17</v>
      </c>
      <c r="B13" s="12">
        <f>SUM(C13:G13)</f>
        <v>2353275</v>
      </c>
      <c r="C13" s="13">
        <v>247567</v>
      </c>
      <c r="D13" s="13">
        <v>370592</v>
      </c>
      <c r="E13" s="13">
        <v>487808</v>
      </c>
      <c r="F13" s="13">
        <v>600659</v>
      </c>
      <c r="G13" s="13">
        <v>646649</v>
      </c>
      <c r="H13" s="7"/>
      <c r="I13" s="7"/>
      <c r="J13" s="7"/>
      <c r="K13" s="7"/>
      <c r="L13" s="7"/>
    </row>
    <row r="14" spans="1:12" ht="12.75">
      <c r="A14" s="14" t="s">
        <v>16</v>
      </c>
      <c r="B14" s="12">
        <f aca="true" t="shared" si="0" ref="B14:G14">SUM(B9:B13)</f>
        <v>7479185</v>
      </c>
      <c r="C14" s="15">
        <f t="shared" si="0"/>
        <v>1046954</v>
      </c>
      <c r="D14" s="15">
        <f t="shared" si="0"/>
        <v>1347334</v>
      </c>
      <c r="E14" s="15">
        <f t="shared" si="0"/>
        <v>1583672</v>
      </c>
      <c r="F14" s="15">
        <f t="shared" si="0"/>
        <v>1744270</v>
      </c>
      <c r="G14" s="15">
        <f t="shared" si="0"/>
        <v>1756955</v>
      </c>
      <c r="H14" s="7"/>
      <c r="I14" s="7"/>
      <c r="J14" s="7"/>
      <c r="K14" s="7"/>
      <c r="L14" s="7"/>
    </row>
    <row r="15" spans="1:12" ht="12.75">
      <c r="A15" s="55" t="s">
        <v>51</v>
      </c>
      <c r="B15" s="53"/>
      <c r="C15" s="54"/>
      <c r="D15" s="54"/>
      <c r="E15" s="54"/>
      <c r="F15" s="54"/>
      <c r="G15" s="54"/>
      <c r="H15" s="7"/>
      <c r="I15" s="7"/>
      <c r="J15" s="7"/>
      <c r="K15" s="7"/>
      <c r="L15" s="7"/>
    </row>
    <row r="16" spans="1:12" ht="12.75">
      <c r="A16" s="7"/>
      <c r="B16" s="22"/>
      <c r="C16" s="16"/>
      <c r="D16" s="16"/>
      <c r="E16" s="7"/>
      <c r="F16" s="7"/>
      <c r="G16" s="7"/>
      <c r="H16" s="7"/>
      <c r="I16" s="7"/>
      <c r="J16" s="7"/>
      <c r="K16" s="7"/>
      <c r="L16" s="7"/>
    </row>
    <row r="17" spans="1:12" ht="12.75">
      <c r="A17" s="69" t="s">
        <v>22</v>
      </c>
      <c r="B17" s="72" t="s">
        <v>49</v>
      </c>
      <c r="C17" s="72"/>
      <c r="D17" s="72"/>
      <c r="E17" s="72"/>
      <c r="F17" s="72"/>
      <c r="G17" s="72"/>
      <c r="H17" s="7"/>
      <c r="I17" s="7"/>
      <c r="J17" s="7"/>
      <c r="K17" s="7"/>
      <c r="L17" s="7"/>
    </row>
    <row r="18" spans="1:12" ht="12.75">
      <c r="A18" s="70"/>
      <c r="B18" s="72" t="s">
        <v>33</v>
      </c>
      <c r="C18" s="72"/>
      <c r="D18" s="72"/>
      <c r="E18" s="72"/>
      <c r="F18" s="72"/>
      <c r="G18" s="72"/>
      <c r="H18" s="7"/>
      <c r="I18" s="7"/>
      <c r="J18" s="7"/>
      <c r="K18" s="7"/>
      <c r="L18" s="7"/>
    </row>
    <row r="19" spans="1:12" ht="12.75">
      <c r="A19" s="71"/>
      <c r="B19" s="51" t="s">
        <v>31</v>
      </c>
      <c r="C19" s="52" t="s">
        <v>23</v>
      </c>
      <c r="D19" s="52" t="s">
        <v>24</v>
      </c>
      <c r="E19" s="52" t="s">
        <v>25</v>
      </c>
      <c r="F19" s="52" t="s">
        <v>26</v>
      </c>
      <c r="G19" s="52" t="s">
        <v>27</v>
      </c>
      <c r="H19" s="7"/>
      <c r="I19" s="7"/>
      <c r="J19" s="7"/>
      <c r="K19" s="7"/>
      <c r="L19" s="7"/>
    </row>
    <row r="20" spans="1:12" ht="12.75">
      <c r="A20" s="11" t="s">
        <v>21</v>
      </c>
      <c r="B20" s="12">
        <f>SUM(C20:G20)</f>
        <v>171754</v>
      </c>
      <c r="C20" s="13">
        <v>19435</v>
      </c>
      <c r="D20" s="13">
        <v>32197</v>
      </c>
      <c r="E20" s="13">
        <v>39131</v>
      </c>
      <c r="F20" s="13">
        <v>41541</v>
      </c>
      <c r="G20" s="13">
        <v>39450</v>
      </c>
      <c r="H20" s="7"/>
      <c r="I20" s="7"/>
      <c r="J20" s="7"/>
      <c r="K20" s="7"/>
      <c r="L20" s="7"/>
    </row>
    <row r="21" spans="1:12" ht="12.75">
      <c r="A21" s="11" t="s">
        <v>20</v>
      </c>
      <c r="B21" s="12">
        <f>SUM(C21:G21)</f>
        <v>3275253</v>
      </c>
      <c r="C21" s="13">
        <v>682504</v>
      </c>
      <c r="D21" s="13">
        <v>701922</v>
      </c>
      <c r="E21" s="13">
        <v>673179</v>
      </c>
      <c r="F21" s="13">
        <v>644453</v>
      </c>
      <c r="G21" s="13">
        <v>573195</v>
      </c>
      <c r="H21" s="7"/>
      <c r="I21" s="7"/>
      <c r="J21" s="7"/>
      <c r="K21" s="7"/>
      <c r="L21" s="7"/>
    </row>
    <row r="22" spans="1:12" ht="12.75">
      <c r="A22" s="11" t="s">
        <v>19</v>
      </c>
      <c r="B22" s="12">
        <f>SUM(C22:G22)</f>
        <v>585410</v>
      </c>
      <c r="C22" s="13">
        <v>130844</v>
      </c>
      <c r="D22" s="13">
        <v>127757</v>
      </c>
      <c r="E22" s="13">
        <v>123438</v>
      </c>
      <c r="F22" s="13">
        <v>110038</v>
      </c>
      <c r="G22" s="13">
        <v>93333</v>
      </c>
      <c r="H22" s="7"/>
      <c r="I22" s="7"/>
      <c r="J22" s="7"/>
      <c r="K22" s="7"/>
      <c r="L22" s="7"/>
    </row>
    <row r="23" spans="1:12" ht="12.75">
      <c r="A23" s="11" t="s">
        <v>18</v>
      </c>
      <c r="B23" s="12">
        <f>SUM(C23:G23)</f>
        <v>309147</v>
      </c>
      <c r="C23" s="13">
        <v>25777</v>
      </c>
      <c r="D23" s="13">
        <v>44561</v>
      </c>
      <c r="E23" s="13">
        <v>63549</v>
      </c>
      <c r="F23" s="13">
        <v>85759</v>
      </c>
      <c r="G23" s="13">
        <v>89501</v>
      </c>
      <c r="H23" s="7"/>
      <c r="I23" s="7"/>
      <c r="J23" s="7"/>
      <c r="K23" s="7"/>
      <c r="L23" s="7"/>
    </row>
    <row r="24" spans="1:12" ht="12.75">
      <c r="A24" s="11" t="s">
        <v>17</v>
      </c>
      <c r="B24" s="12">
        <f>SUM(C24:G24)</f>
        <v>701160</v>
      </c>
      <c r="C24" s="13">
        <v>76617</v>
      </c>
      <c r="D24" s="13">
        <v>119965</v>
      </c>
      <c r="E24" s="13">
        <v>150142</v>
      </c>
      <c r="F24" s="13">
        <v>176414</v>
      </c>
      <c r="G24" s="13">
        <v>178022</v>
      </c>
      <c r="H24" s="7"/>
      <c r="I24" s="7"/>
      <c r="J24" s="7"/>
      <c r="K24" s="7"/>
      <c r="L24" s="7"/>
    </row>
    <row r="25" spans="1:12" ht="12.75">
      <c r="A25" s="14" t="s">
        <v>16</v>
      </c>
      <c r="B25" s="12">
        <f aca="true" t="shared" si="1" ref="B25:G25">SUM(B20:B24)</f>
        <v>5042724</v>
      </c>
      <c r="C25" s="15">
        <f t="shared" si="1"/>
        <v>935177</v>
      </c>
      <c r="D25" s="15">
        <f t="shared" si="1"/>
        <v>1026402</v>
      </c>
      <c r="E25" s="15">
        <f t="shared" si="1"/>
        <v>1049439</v>
      </c>
      <c r="F25" s="15">
        <f t="shared" si="1"/>
        <v>1058205</v>
      </c>
      <c r="G25" s="15">
        <f t="shared" si="1"/>
        <v>973501</v>
      </c>
      <c r="H25" s="7"/>
      <c r="I25" s="7"/>
      <c r="J25" s="7"/>
      <c r="K25" s="7"/>
      <c r="L25" s="7"/>
    </row>
    <row r="26" spans="1:12" ht="12.75">
      <c r="A26" s="55" t="s">
        <v>51</v>
      </c>
      <c r="B26" s="7"/>
      <c r="C26" s="7"/>
      <c r="D26" s="7"/>
      <c r="E26" s="7"/>
      <c r="F26" s="7"/>
      <c r="G26" s="7"/>
      <c r="H26" s="7"/>
      <c r="I26" s="7"/>
      <c r="J26" s="7"/>
      <c r="K26" s="7"/>
      <c r="L26" s="7"/>
    </row>
    <row r="27" spans="1:12" ht="12.75">
      <c r="A27" s="7"/>
      <c r="B27" s="7"/>
      <c r="C27" s="7"/>
      <c r="D27" s="7"/>
      <c r="E27" s="7"/>
      <c r="F27" s="7"/>
      <c r="G27" s="7"/>
      <c r="H27" s="7"/>
      <c r="I27" s="7"/>
      <c r="J27" s="7"/>
      <c r="K27" s="7"/>
      <c r="L27" s="7"/>
    </row>
    <row r="28" spans="1:12" ht="12.75">
      <c r="A28" s="74" t="s">
        <v>22</v>
      </c>
      <c r="B28" s="72" t="s">
        <v>58</v>
      </c>
      <c r="C28" s="72"/>
      <c r="D28" s="72"/>
      <c r="E28" s="72"/>
      <c r="F28" s="72"/>
      <c r="G28" s="72"/>
      <c r="H28" s="7"/>
      <c r="I28" s="7"/>
      <c r="J28" s="7"/>
      <c r="K28" s="7"/>
      <c r="L28" s="7"/>
    </row>
    <row r="29" spans="1:12" ht="12.75">
      <c r="A29" s="78"/>
      <c r="B29" s="72" t="s">
        <v>28</v>
      </c>
      <c r="C29" s="72"/>
      <c r="D29" s="72"/>
      <c r="E29" s="72"/>
      <c r="F29" s="72"/>
      <c r="G29" s="72"/>
      <c r="H29" s="7"/>
      <c r="I29" s="7"/>
      <c r="J29" s="7"/>
      <c r="K29" s="7"/>
      <c r="L29" s="7"/>
    </row>
    <row r="30" spans="1:12" ht="12.75">
      <c r="A30" s="75"/>
      <c r="B30" s="51" t="s">
        <v>31</v>
      </c>
      <c r="C30" s="52" t="s">
        <v>23</v>
      </c>
      <c r="D30" s="52" t="s">
        <v>24</v>
      </c>
      <c r="E30" s="52" t="s">
        <v>25</v>
      </c>
      <c r="F30" s="52" t="s">
        <v>26</v>
      </c>
      <c r="G30" s="52" t="s">
        <v>27</v>
      </c>
      <c r="H30" s="7"/>
      <c r="I30" s="7"/>
      <c r="J30" s="7"/>
      <c r="K30" s="7"/>
      <c r="L30" s="7"/>
    </row>
    <row r="31" spans="1:12" ht="12.75">
      <c r="A31" s="11" t="s">
        <v>21</v>
      </c>
      <c r="B31" s="12">
        <f aca="true" t="shared" si="2" ref="B31:G31">+B9+B20</f>
        <v>670148</v>
      </c>
      <c r="C31" s="13">
        <f t="shared" si="2"/>
        <v>68963</v>
      </c>
      <c r="D31" s="13">
        <f t="shared" si="2"/>
        <v>116444</v>
      </c>
      <c r="E31" s="13">
        <f t="shared" si="2"/>
        <v>149599</v>
      </c>
      <c r="F31" s="13">
        <f t="shared" si="2"/>
        <v>166699</v>
      </c>
      <c r="G31" s="13">
        <f t="shared" si="2"/>
        <v>168443</v>
      </c>
      <c r="H31" s="7"/>
      <c r="I31" s="7"/>
      <c r="J31" s="7"/>
      <c r="K31" s="7"/>
      <c r="L31" s="7"/>
    </row>
    <row r="32" spans="1:12" ht="12.75">
      <c r="A32" s="11" t="s">
        <v>20</v>
      </c>
      <c r="B32" s="12">
        <f aca="true" t="shared" si="3" ref="B32:G32">+B10+B21</f>
        <v>6732282</v>
      </c>
      <c r="C32" s="13">
        <f t="shared" si="3"/>
        <v>1288286</v>
      </c>
      <c r="D32" s="13">
        <f t="shared" si="3"/>
        <v>1402508</v>
      </c>
      <c r="E32" s="13">
        <f t="shared" si="3"/>
        <v>1411951</v>
      </c>
      <c r="F32" s="13">
        <f t="shared" si="3"/>
        <v>1374633</v>
      </c>
      <c r="G32" s="13">
        <f t="shared" si="3"/>
        <v>1254904</v>
      </c>
      <c r="H32" s="7"/>
      <c r="I32" s="7"/>
      <c r="J32" s="7"/>
      <c r="K32" s="7"/>
      <c r="L32" s="7"/>
    </row>
    <row r="33" spans="1:12" ht="12.75">
      <c r="A33" s="11" t="s">
        <v>19</v>
      </c>
      <c r="B33" s="12">
        <f aca="true" t="shared" si="4" ref="B33:G33">+B11+B22</f>
        <v>1095277</v>
      </c>
      <c r="C33" s="13">
        <f t="shared" si="4"/>
        <v>215109</v>
      </c>
      <c r="D33" s="13">
        <f t="shared" si="4"/>
        <v>226416</v>
      </c>
      <c r="E33" s="13">
        <f t="shared" si="4"/>
        <v>236678</v>
      </c>
      <c r="F33" s="13">
        <f t="shared" si="4"/>
        <v>220028</v>
      </c>
      <c r="G33" s="13">
        <f t="shared" si="4"/>
        <v>197046</v>
      </c>
      <c r="H33" s="7"/>
      <c r="I33" s="7"/>
      <c r="J33" s="7"/>
      <c r="K33" s="7"/>
      <c r="L33" s="7"/>
    </row>
    <row r="34" spans="1:12" ht="12.75">
      <c r="A34" s="11" t="s">
        <v>18</v>
      </c>
      <c r="B34" s="12">
        <f aca="true" t="shared" si="5" ref="B34:G34">+B12+B23</f>
        <v>969767</v>
      </c>
      <c r="C34" s="13">
        <f t="shared" si="5"/>
        <v>85589</v>
      </c>
      <c r="D34" s="13">
        <f t="shared" si="5"/>
        <v>137811</v>
      </c>
      <c r="E34" s="13">
        <f t="shared" si="5"/>
        <v>196933</v>
      </c>
      <c r="F34" s="13">
        <f t="shared" si="5"/>
        <v>264042</v>
      </c>
      <c r="G34" s="13">
        <f t="shared" si="5"/>
        <v>285392</v>
      </c>
      <c r="H34" s="7"/>
      <c r="I34" s="7"/>
      <c r="J34" s="7"/>
      <c r="K34" s="7"/>
      <c r="L34" s="7"/>
    </row>
    <row r="35" spans="1:12" ht="12.75">
      <c r="A35" s="11" t="s">
        <v>17</v>
      </c>
      <c r="B35" s="12">
        <f aca="true" t="shared" si="6" ref="B35:G35">+B13+B24</f>
        <v>3054435</v>
      </c>
      <c r="C35" s="13">
        <f t="shared" si="6"/>
        <v>324184</v>
      </c>
      <c r="D35" s="13">
        <f t="shared" si="6"/>
        <v>490557</v>
      </c>
      <c r="E35" s="13">
        <f t="shared" si="6"/>
        <v>637950</v>
      </c>
      <c r="F35" s="13">
        <f t="shared" si="6"/>
        <v>777073</v>
      </c>
      <c r="G35" s="13">
        <f t="shared" si="6"/>
        <v>824671</v>
      </c>
      <c r="H35" s="7"/>
      <c r="I35" s="7"/>
      <c r="J35" s="7"/>
      <c r="K35" s="7"/>
      <c r="L35" s="7"/>
    </row>
    <row r="36" spans="1:12" ht="12.75">
      <c r="A36" s="14" t="s">
        <v>16</v>
      </c>
      <c r="B36" s="12">
        <f aca="true" t="shared" si="7" ref="B36:G36">+B14+B25</f>
        <v>12521909</v>
      </c>
      <c r="C36" s="15">
        <f t="shared" si="7"/>
        <v>1982131</v>
      </c>
      <c r="D36" s="15">
        <f t="shared" si="7"/>
        <v>2373736</v>
      </c>
      <c r="E36" s="15">
        <f t="shared" si="7"/>
        <v>2633111</v>
      </c>
      <c r="F36" s="15">
        <f t="shared" si="7"/>
        <v>2802475</v>
      </c>
      <c r="G36" s="15">
        <f t="shared" si="7"/>
        <v>2730456</v>
      </c>
      <c r="H36" s="7"/>
      <c r="I36" s="7"/>
      <c r="J36" s="7"/>
      <c r="K36" s="7"/>
      <c r="L36" s="7"/>
    </row>
    <row r="37" spans="1:12" ht="12.75">
      <c r="A37" s="55" t="s">
        <v>51</v>
      </c>
      <c r="B37" s="7"/>
      <c r="C37" s="7"/>
      <c r="D37" s="7"/>
      <c r="E37" s="7"/>
      <c r="F37" s="7"/>
      <c r="G37" s="7"/>
      <c r="H37" s="7"/>
      <c r="I37" s="7"/>
      <c r="J37" s="7"/>
      <c r="K37" s="7"/>
      <c r="L37" s="7"/>
    </row>
    <row r="38" spans="1:12" ht="12.75">
      <c r="A38" s="7"/>
      <c r="B38" s="7"/>
      <c r="C38" s="7"/>
      <c r="D38" s="7"/>
      <c r="E38" s="7"/>
      <c r="F38" s="7"/>
      <c r="G38" s="7"/>
      <c r="H38" s="7"/>
      <c r="I38" s="7"/>
      <c r="J38" s="7"/>
      <c r="K38" s="7"/>
      <c r="L38" s="7"/>
    </row>
    <row r="39" spans="1:12" ht="12.75">
      <c r="A39" s="7"/>
      <c r="B39" s="7"/>
      <c r="C39" s="7"/>
      <c r="D39" s="7"/>
      <c r="E39" s="7"/>
      <c r="F39" s="7"/>
      <c r="G39" s="7"/>
      <c r="H39" s="7"/>
      <c r="I39" s="7"/>
      <c r="J39" s="7"/>
      <c r="K39" s="7"/>
      <c r="L39" s="7"/>
    </row>
    <row r="40" spans="1:12" ht="12.75">
      <c r="A40" s="7" t="s">
        <v>61</v>
      </c>
      <c r="B40" s="7"/>
      <c r="C40" s="7"/>
      <c r="D40" s="7"/>
      <c r="E40" s="7"/>
      <c r="F40" s="7"/>
      <c r="G40" s="7"/>
      <c r="H40" s="7"/>
      <c r="I40" s="7"/>
      <c r="J40" s="7"/>
      <c r="K40" s="7"/>
      <c r="L40" s="7"/>
    </row>
    <row r="41" spans="1:12" ht="12.75">
      <c r="A41" s="74" t="s">
        <v>22</v>
      </c>
      <c r="B41" s="73" t="s">
        <v>6</v>
      </c>
      <c r="C41" s="76" t="s">
        <v>48</v>
      </c>
      <c r="D41" s="76"/>
      <c r="E41" s="76" t="s">
        <v>50</v>
      </c>
      <c r="F41" s="76"/>
      <c r="G41" s="7"/>
      <c r="H41" s="7"/>
      <c r="I41" s="7"/>
      <c r="J41" s="7"/>
      <c r="K41" s="7"/>
      <c r="L41" s="7"/>
    </row>
    <row r="42" spans="1:12" ht="12.75">
      <c r="A42" s="75"/>
      <c r="B42" s="73"/>
      <c r="C42" s="10" t="s">
        <v>46</v>
      </c>
      <c r="D42" s="10" t="s">
        <v>45</v>
      </c>
      <c r="E42" s="10" t="s">
        <v>47</v>
      </c>
      <c r="F42" s="10" t="s">
        <v>7</v>
      </c>
      <c r="G42" s="7"/>
      <c r="H42" s="7"/>
      <c r="I42" s="7"/>
      <c r="J42" s="7"/>
      <c r="K42" s="7"/>
      <c r="L42" s="7"/>
    </row>
    <row r="43" spans="1:12" ht="12.75">
      <c r="A43" s="58" t="s">
        <v>21</v>
      </c>
      <c r="B43" s="61">
        <v>10.2</v>
      </c>
      <c r="C43" s="61">
        <v>10.2</v>
      </c>
      <c r="D43" s="61">
        <v>10.3</v>
      </c>
      <c r="E43" s="61">
        <v>9</v>
      </c>
      <c r="F43" s="61">
        <v>18.4</v>
      </c>
      <c r="G43" s="7"/>
      <c r="H43" s="7"/>
      <c r="I43" s="7"/>
      <c r="J43" s="7"/>
      <c r="K43" s="7"/>
      <c r="L43" s="7"/>
    </row>
    <row r="44" spans="1:12" ht="12.75">
      <c r="A44" s="59" t="s">
        <v>20</v>
      </c>
      <c r="B44" s="62">
        <v>24.3</v>
      </c>
      <c r="C44" s="62">
        <v>26.3</v>
      </c>
      <c r="D44" s="62">
        <v>22.4</v>
      </c>
      <c r="E44" s="62">
        <v>18</v>
      </c>
      <c r="F44" s="62">
        <v>40.7</v>
      </c>
      <c r="G44" s="7"/>
      <c r="H44" s="7"/>
      <c r="I44" s="7"/>
      <c r="J44" s="7"/>
      <c r="K44" s="7"/>
      <c r="L44" s="7"/>
    </row>
    <row r="45" spans="1:12" ht="12.75">
      <c r="A45" s="59" t="s">
        <v>19</v>
      </c>
      <c r="B45" s="62">
        <v>11.2</v>
      </c>
      <c r="C45" s="62">
        <v>11.5</v>
      </c>
      <c r="D45" s="62">
        <v>11</v>
      </c>
      <c r="E45" s="62">
        <v>10.5</v>
      </c>
      <c r="F45" s="62" t="s">
        <v>8</v>
      </c>
      <c r="G45" s="7"/>
      <c r="H45" s="7"/>
      <c r="I45" s="7"/>
      <c r="J45" s="7"/>
      <c r="K45" s="7"/>
      <c r="L45" s="7"/>
    </row>
    <row r="46" spans="1:12" ht="12.75">
      <c r="A46" s="59" t="s">
        <v>18</v>
      </c>
      <c r="B46" s="62">
        <v>7.1</v>
      </c>
      <c r="C46" s="62">
        <v>6.4</v>
      </c>
      <c r="D46" s="62">
        <v>7.7</v>
      </c>
      <c r="E46" s="62">
        <v>6</v>
      </c>
      <c r="F46" s="62">
        <v>11.9</v>
      </c>
      <c r="G46" s="7"/>
      <c r="H46" s="7"/>
      <c r="I46" s="7"/>
      <c r="J46" s="7"/>
      <c r="K46" s="7"/>
      <c r="L46" s="7"/>
    </row>
    <row r="47" spans="1:12" ht="12.75">
      <c r="A47" s="60" t="s">
        <v>17</v>
      </c>
      <c r="B47" s="63">
        <v>7.5</v>
      </c>
      <c r="C47" s="63">
        <v>6.7</v>
      </c>
      <c r="D47" s="63">
        <v>8.3</v>
      </c>
      <c r="E47" s="63">
        <v>6.4</v>
      </c>
      <c r="F47" s="63">
        <v>19.6</v>
      </c>
      <c r="G47" s="7"/>
      <c r="H47" s="7"/>
      <c r="I47" s="7"/>
      <c r="J47" s="7"/>
      <c r="K47" s="7"/>
      <c r="L47" s="7"/>
    </row>
    <row r="48" spans="1:12" ht="12.75">
      <c r="A48" s="14" t="s">
        <v>16</v>
      </c>
      <c r="B48" s="64">
        <v>12.4</v>
      </c>
      <c r="C48" s="64">
        <v>12.4</v>
      </c>
      <c r="D48" s="64">
        <v>12.3</v>
      </c>
      <c r="E48" s="64">
        <v>9.5</v>
      </c>
      <c r="F48" s="64">
        <v>28.7</v>
      </c>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sheetData>
  <mergeCells count="17">
    <mergeCell ref="A6:A8"/>
    <mergeCell ref="A28:A30"/>
    <mergeCell ref="B28:G28"/>
    <mergeCell ref="B29:G29"/>
    <mergeCell ref="A17:A19"/>
    <mergeCell ref="B6:G6"/>
    <mergeCell ref="B17:G17"/>
    <mergeCell ref="B7:G7"/>
    <mergeCell ref="B18:G18"/>
    <mergeCell ref="I3:K3"/>
    <mergeCell ref="I4:K4"/>
    <mergeCell ref="I5:K5"/>
    <mergeCell ref="A2:G2"/>
    <mergeCell ref="B41:B42"/>
    <mergeCell ref="A41:A42"/>
    <mergeCell ref="C41:D41"/>
    <mergeCell ref="E41:F41"/>
  </mergeCells>
  <hyperlinks>
    <hyperlink ref="I3" r:id="rId1" display="Back to Presentation"/>
    <hyperlink ref="I4" r:id="rId2" display="Go to Core Cost Parameters"/>
    <hyperlink ref="I5" r:id="rId3" display="Go to Cost Estimates"/>
    <hyperlink ref="I3:K3" location="Presentation!A19" display="Back to Presentation"/>
    <hyperlink ref="I4:K4" location="'Core Cost Parameters'!A1" display="Go to Core Cost Parameters"/>
    <hyperlink ref="I5:K5" location="'Costs Estimates'!B1" display="Go to Cost Estimates"/>
  </hyperlinks>
  <printOptions/>
  <pageMargins left="0.75" right="0.75" top="1" bottom="1" header="0" footer="0"/>
  <pageSetup fitToHeight="1" fitToWidth="1" horizontalDpi="300" verticalDpi="300" orientation="landscape" paperSize="9" scale="7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dc:creator>
  <cp:keywords/>
  <dc:description/>
  <cp:lastModifiedBy>UIL</cp:lastModifiedBy>
  <cp:lastPrinted>2007-03-17T15:25:02Z</cp:lastPrinted>
  <dcterms:created xsi:type="dcterms:W3CDTF">2006-11-09T22:42:37Z</dcterms:created>
  <dcterms:modified xsi:type="dcterms:W3CDTF">2007-09-06T19:13:26Z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